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2"/>
  </bookViews>
  <sheets>
    <sheet name="PL" sheetId="1" r:id="rId1"/>
    <sheet name="BS" sheetId="2" r:id="rId2"/>
    <sheet name="note 1-12" sheetId="3" r:id="rId3"/>
    <sheet name="note 13-22" sheetId="4" r:id="rId4"/>
  </sheets>
  <definedNames>
    <definedName name="_xlnm.Print_Area" localSheetId="1">'BS'!$B$2:$G$39</definedName>
    <definedName name="_xlnm.Print_Area" localSheetId="2">'note 1-12'!$B$2:$C$48</definedName>
    <definedName name="_xlnm.Print_Area" localSheetId="3">'note 13-22'!$B$2:$J$47</definedName>
    <definedName name="_xlnm.Print_Area" localSheetId="0">'PL'!$B$2:$I$53</definedName>
  </definedNames>
  <calcPr fullCalcOnLoad="1"/>
</workbook>
</file>

<file path=xl/sharedStrings.xml><?xml version="1.0" encoding="utf-8"?>
<sst xmlns="http://schemas.openxmlformats.org/spreadsheetml/2006/main" count="242" uniqueCount="180">
  <si>
    <t>INDIVIDUAL QUARTER</t>
  </si>
  <si>
    <t>CUMULATIVE QUARTER</t>
  </si>
  <si>
    <t>CURRENT</t>
  </si>
  <si>
    <t>YEAR</t>
  </si>
  <si>
    <t>PRECEDING</t>
  </si>
  <si>
    <t>TO DATE</t>
  </si>
  <si>
    <t>PRECEDING YEAR</t>
  </si>
  <si>
    <t>CORRESPONDING</t>
  </si>
  <si>
    <t>PERIOD</t>
  </si>
  <si>
    <t>RM'000</t>
  </si>
  <si>
    <t>1.</t>
  </si>
  <si>
    <t>Turnover</t>
  </si>
  <si>
    <t>Investment income</t>
  </si>
  <si>
    <t>a.</t>
  </si>
  <si>
    <t>b.</t>
  </si>
  <si>
    <t>c.</t>
  </si>
  <si>
    <t>Other income including interest income</t>
  </si>
  <si>
    <t>2.</t>
  </si>
  <si>
    <t>Operating profit/(loss) before interest on</t>
  </si>
  <si>
    <t xml:space="preserve">borrowings, depreciation and </t>
  </si>
  <si>
    <t>amortisation, exceptional items,</t>
  </si>
  <si>
    <t>extraordinary items</t>
  </si>
  <si>
    <t>Interest on borrowings</t>
  </si>
  <si>
    <t>Depreciation and amortisation</t>
  </si>
  <si>
    <t>d.</t>
  </si>
  <si>
    <t>Exceptional items</t>
  </si>
  <si>
    <t>e.</t>
  </si>
  <si>
    <t>Operating profit/(loss) after interest on</t>
  </si>
  <si>
    <t>but before income tax, minority interests</t>
  </si>
  <si>
    <t>and extraordinary items</t>
  </si>
  <si>
    <t>f.</t>
  </si>
  <si>
    <t xml:space="preserve">Share in the results of associated </t>
  </si>
  <si>
    <t>companies</t>
  </si>
  <si>
    <t>g.</t>
  </si>
  <si>
    <t>Profit/(loss) before taxation, minority</t>
  </si>
  <si>
    <t>h.</t>
  </si>
  <si>
    <t>Taxation</t>
  </si>
  <si>
    <t>(ii)  Less minority interests</t>
  </si>
  <si>
    <t xml:space="preserve">      deducting minority interests</t>
  </si>
  <si>
    <t>interests and extraordinary items</t>
  </si>
  <si>
    <t>income tax, minority interests and</t>
  </si>
  <si>
    <t>j.</t>
  </si>
  <si>
    <t>Profit/(loss) after taxation attributable</t>
  </si>
  <si>
    <t>to members of the company</t>
  </si>
  <si>
    <t>3.</t>
  </si>
  <si>
    <t>above after deducting any provision</t>
  </si>
  <si>
    <t>for preference dividends, if any :-</t>
  </si>
  <si>
    <t xml:space="preserve">      ordinary shares)</t>
  </si>
  <si>
    <t>(sen)</t>
  </si>
  <si>
    <t>CONSOLIDATED INCOME STATEMENT</t>
  </si>
  <si>
    <t>QUARTER</t>
  </si>
  <si>
    <t xml:space="preserve">AS AT PRECEDING </t>
  </si>
  <si>
    <t>Fixed Assets</t>
  </si>
  <si>
    <t>Investment in Associated Companies</t>
  </si>
  <si>
    <t>Intangible Assets</t>
  </si>
  <si>
    <t>4.</t>
  </si>
  <si>
    <t>5.</t>
  </si>
  <si>
    <t>Current Assets</t>
  </si>
  <si>
    <t>Stocks</t>
  </si>
  <si>
    <t>Trade Debtors</t>
  </si>
  <si>
    <t xml:space="preserve">Cash </t>
  </si>
  <si>
    <t>6.</t>
  </si>
  <si>
    <t>Current Liabilities</t>
  </si>
  <si>
    <t>Trade Creditors</t>
  </si>
  <si>
    <t>Other Creditors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</si>
  <si>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</si>
  <si>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</si>
  <si>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</si>
  <si>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</si>
  <si>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</si>
  <si>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</si>
  <si>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</si>
  <si>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>9.</t>
  </si>
  <si>
    <t>10.</t>
  </si>
  <si>
    <t>11.</t>
  </si>
  <si>
    <t>12.</t>
  </si>
  <si>
    <t>Net tangible assets per share</t>
  </si>
  <si>
    <t>Accounting Policies</t>
  </si>
  <si>
    <t>Extraordinary Items</t>
  </si>
  <si>
    <t>Exceptional Items</t>
  </si>
  <si>
    <t>Pre-acquisition Profits</t>
  </si>
  <si>
    <t>(ii)  Fully diluted (based on 42,000,000</t>
  </si>
  <si>
    <t xml:space="preserve"> OF CURRENT </t>
  </si>
  <si>
    <t>AS AT END</t>
  </si>
  <si>
    <t>YEAR END</t>
  </si>
  <si>
    <t xml:space="preserve">FINANCIAL </t>
  </si>
  <si>
    <t xml:space="preserve">      Reserve on consol</t>
  </si>
  <si>
    <t>Timber Rights</t>
  </si>
  <si>
    <t>13.</t>
  </si>
  <si>
    <t>14.</t>
  </si>
  <si>
    <t>15.</t>
  </si>
  <si>
    <t>There was no extraordinary items in the quarterly financial statement under review.</t>
  </si>
  <si>
    <t>Profit on sale of Investments and/or Properties</t>
  </si>
  <si>
    <t>Quoted Securities</t>
  </si>
  <si>
    <t>Changes in the Composition of the Group</t>
  </si>
  <si>
    <t>Status of Corporate Proposals</t>
  </si>
  <si>
    <t>Explanatory comments about the seasonality or cyclicality of operations.</t>
  </si>
  <si>
    <t>Corporate Developments</t>
  </si>
  <si>
    <t>Group Borrowings and Debt Securities</t>
  </si>
  <si>
    <t>Off Balance Sheet Financial Instruments</t>
  </si>
  <si>
    <t>Material Litigation</t>
  </si>
  <si>
    <t>16.</t>
  </si>
  <si>
    <t>Segmental Reporting</t>
  </si>
  <si>
    <t>17.</t>
  </si>
  <si>
    <t>Comment on financial results (current quarter compared with the preceding quarter)</t>
  </si>
  <si>
    <t>Not applicable.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</si>
  <si>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</si>
  <si>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</si>
  <si>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</si>
  <si>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</si>
  <si>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</si>
  <si>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</t>
  </si>
  <si>
    <t>21.</t>
  </si>
  <si>
    <t>Dividend</t>
  </si>
  <si>
    <t>UNAUDITED CONSOLIDATED BALANCE SHEET</t>
  </si>
  <si>
    <t>There were no issuances and repayment of debts and equity securities, share buy-backs, share cancellations,</t>
  </si>
  <si>
    <t>Commitments and Contingent Liabilities</t>
  </si>
  <si>
    <t>The information for each of the Group's industry segments is as follows :</t>
  </si>
  <si>
    <t>31/3/99</t>
  </si>
  <si>
    <t>Provision of heavy equipment</t>
  </si>
  <si>
    <t>Investment holding</t>
  </si>
  <si>
    <t>Group's share of associated companies results</t>
  </si>
  <si>
    <t>Consolidation adjustments</t>
  </si>
  <si>
    <t>RM</t>
  </si>
  <si>
    <t>PWE INDUSTRIES BERHAD</t>
  </si>
  <si>
    <t>(18904-M)</t>
  </si>
  <si>
    <t>Other Debtors</t>
  </si>
  <si>
    <t>Amount due to Director</t>
  </si>
  <si>
    <t>Amount due from associated company</t>
  </si>
  <si>
    <t>NOTES :</t>
  </si>
  <si>
    <t>The provision made for income tax do not contain any deferred tax or adjustments in respect of prior years.</t>
  </si>
  <si>
    <t>The business of the Group are not subject to seasonal or cyclical fluctuations.</t>
  </si>
  <si>
    <t>There were no commitments and contingent liabilities at the date of this report.</t>
  </si>
  <si>
    <t>There were no material litigation pending at the date of this report.</t>
  </si>
  <si>
    <t>There were no off balance sheet financial instruments at the date of this report.</t>
  </si>
  <si>
    <t>before tax</t>
  </si>
  <si>
    <t xml:space="preserve">Profit/(loss) </t>
  </si>
  <si>
    <t>Employed</t>
  </si>
  <si>
    <t>computation consistent with those adopted in the 1998/1999 Annual Report.</t>
  </si>
  <si>
    <t xml:space="preserve">The quarterly financial statements have been prepared based on accounting policies and methods of </t>
  </si>
  <si>
    <t xml:space="preserve"> </t>
  </si>
  <si>
    <t xml:space="preserve">The disposal of 40% equity interest in Clipsal Manufacturing (M) Sdn Bhd, an associated company was </t>
  </si>
  <si>
    <t>Based on the existing conditions in the timber sector, the performance of the Group is expected to be maintained.</t>
  </si>
  <si>
    <t>i.</t>
  </si>
  <si>
    <t>(i)   Profit/(loss) after taxation, before</t>
  </si>
  <si>
    <t>deemed completed on 28 December 1999.</t>
  </si>
  <si>
    <t>31/3/2000</t>
  </si>
  <si>
    <t>AS AT 31 MARCH 2000</t>
  </si>
  <si>
    <t>There were no group borrowings and debt securities as at 31 March 2000.</t>
  </si>
  <si>
    <t>31/3/00</t>
  </si>
  <si>
    <t>Short term deposit</t>
  </si>
  <si>
    <t>Total Assets</t>
  </si>
  <si>
    <t>(i)   Basic (based on 42,000,000 ordinary</t>
  </si>
  <si>
    <t xml:space="preserve">       shares)</t>
  </si>
  <si>
    <t>31/3/1999</t>
  </si>
  <si>
    <t>N/A</t>
  </si>
  <si>
    <t>On 11 February 2000, the Company completed the share sale agreement for the disposal of the Company's</t>
  </si>
  <si>
    <t xml:space="preserve">entire shareholding of 9,348,400 ordinary shares of RM1.00 each representing 40% equity interest in Clipsal </t>
  </si>
  <si>
    <t xml:space="preserve">Manufacturing (M) Sdn Bhd to Huge Eastern Sdn Bhd for cash consideration of RM9.5 million. The </t>
  </si>
  <si>
    <t>shareholders of the company had on 28 December 1999 approved the disposal.</t>
  </si>
  <si>
    <t>No pre-acquisition profits were included in the results for the year ended 31 March 2000.</t>
  </si>
  <si>
    <t>There were no profits on sale of investments and/or properties for the year ended 31March 2000.</t>
  </si>
  <si>
    <t>There was no purchase or disposal of quoted securities for the year ended 31 March 2000.</t>
  </si>
  <si>
    <t>shares held as treasury shares and resale of treasury shares during the year ended 31 March 2000.</t>
  </si>
  <si>
    <t>The Directors do not propose the payment of any interim dividend for the year ended 31 March 2000.</t>
  </si>
  <si>
    <t>The exceptional items represents the reversal of tax liability amounting to RM20,500,000 less loss on disposal</t>
  </si>
  <si>
    <t>3rd quarter was mainly due to the net exceptional gain as detailed in note 2.</t>
  </si>
  <si>
    <t>for dimunition in value of timber rights amounting to RM12,500,000 as a result of much reduced production</t>
  </si>
  <si>
    <t>quota imposed by the State Government on the timber rights acquired by the company in 1996.</t>
  </si>
  <si>
    <t xml:space="preserve">of an associated company, Clipsal Manufacturing (M) Sdn Bhd amounting to RM2,294,946 and the provision </t>
  </si>
  <si>
    <t xml:space="preserve">Timber extraction and trading </t>
  </si>
  <si>
    <t>financial year. The profit for the current financial year was  mainly due to the exceptional items and no heavy equipment depreciation.</t>
  </si>
  <si>
    <t>Others</t>
  </si>
  <si>
    <t>UNAUDITED RESULTS OF THE GROUP FOR THE 4TH QUARTER AND YEAR ENDED 31 MARCH</t>
  </si>
  <si>
    <t>March 2000.</t>
  </si>
  <si>
    <t xml:space="preserve">The Board of Directors of PWE Industries Berhad wishes to announce the unaudited results of the Group for the forth quarter ended 31 </t>
  </si>
  <si>
    <t>Earnings/(loss) per share based on 2(j)</t>
  </si>
  <si>
    <t xml:space="preserve">The Group recorded a pre-tax profit of RM4.9 million as compared to a pre-tax loss of RM22.5 million during the previous </t>
  </si>
  <si>
    <t xml:space="preserve">The Group recorded a pre-tax profit of RM7.5 million for the 4th quarter as compared with a pre-tax loss of RM2.1 million for the </t>
  </si>
  <si>
    <t xml:space="preserve">      Accumulated losses</t>
  </si>
</sst>
</file>

<file path=xl/styles.xml><?xml version="1.0" encoding="utf-8"?>
<styleSheet xmlns="http://schemas.openxmlformats.org/spreadsheetml/2006/main">
  <numFmts count="18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1">
    <font>
      <sz val="10"/>
      <name val="Arial"/>
      <family val="0"/>
    </font>
    <font>
      <b/>
      <sz val="14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7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u val="single"/>
      <sz val="8"/>
      <name val="Book Antiqua"/>
      <family val="1"/>
    </font>
    <font>
      <sz val="7"/>
      <name val="Book Antiqu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173" fontId="7" fillId="0" borderId="1" xfId="15" applyNumberFormat="1" applyFont="1" applyBorder="1" applyAlignment="1">
      <alignment/>
    </xf>
    <xf numFmtId="173" fontId="7" fillId="0" borderId="1" xfId="15" applyNumberFormat="1" applyFont="1" applyBorder="1" applyAlignment="1">
      <alignment horizontal="center"/>
    </xf>
    <xf numFmtId="173" fontId="7" fillId="0" borderId="2" xfId="15" applyNumberFormat="1" applyFont="1" applyBorder="1" applyAlignment="1">
      <alignment/>
    </xf>
    <xf numFmtId="173" fontId="7" fillId="0" borderId="2" xfId="15" applyNumberFormat="1" applyFont="1" applyBorder="1" applyAlignment="1">
      <alignment horizontal="center"/>
    </xf>
    <xf numFmtId="173" fontId="7" fillId="0" borderId="0" xfId="15" applyNumberFormat="1" applyFont="1" applyBorder="1" applyAlignment="1">
      <alignment/>
    </xf>
    <xf numFmtId="173" fontId="7" fillId="0" borderId="0" xfId="15" applyNumberFormat="1" applyFont="1" applyBorder="1" applyAlignment="1">
      <alignment horizontal="center"/>
    </xf>
    <xf numFmtId="173" fontId="7" fillId="0" borderId="0" xfId="15" applyNumberFormat="1" applyFont="1" applyAlignment="1">
      <alignment/>
    </xf>
    <xf numFmtId="173" fontId="7" fillId="0" borderId="0" xfId="15" applyNumberFormat="1" applyFont="1" applyAlignment="1">
      <alignment horizontal="center"/>
    </xf>
    <xf numFmtId="173" fontId="7" fillId="0" borderId="3" xfId="15" applyNumberFormat="1" applyFont="1" applyBorder="1" applyAlignment="1">
      <alignment/>
    </xf>
    <xf numFmtId="173" fontId="7" fillId="0" borderId="3" xfId="15" applyNumberFormat="1" applyFont="1" applyBorder="1" applyAlignment="1">
      <alignment horizontal="center"/>
    </xf>
    <xf numFmtId="171" fontId="7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173" fontId="7" fillId="0" borderId="4" xfId="15" applyNumberFormat="1" applyFont="1" applyBorder="1" applyAlignment="1">
      <alignment/>
    </xf>
    <xf numFmtId="173" fontId="7" fillId="0" borderId="5" xfId="15" applyNumberFormat="1" applyFont="1" applyBorder="1" applyAlignment="1">
      <alignment/>
    </xf>
    <xf numFmtId="173" fontId="7" fillId="0" borderId="6" xfId="15" applyNumberFormat="1" applyFont="1" applyBorder="1" applyAlignment="1">
      <alignment/>
    </xf>
    <xf numFmtId="173" fontId="7" fillId="0" borderId="7" xfId="15" applyNumberFormat="1" applyFont="1" applyBorder="1" applyAlignment="1">
      <alignment/>
    </xf>
    <xf numFmtId="173" fontId="7" fillId="0" borderId="8" xfId="15" applyNumberFormat="1" applyFont="1" applyBorder="1" applyAlignment="1">
      <alignment/>
    </xf>
    <xf numFmtId="173" fontId="7" fillId="0" borderId="9" xfId="15" applyNumberFormat="1" applyFont="1" applyBorder="1" applyAlignment="1">
      <alignment/>
    </xf>
    <xf numFmtId="173" fontId="7" fillId="0" borderId="10" xfId="15" applyNumberFormat="1" applyFont="1" applyBorder="1" applyAlignment="1">
      <alignment/>
    </xf>
    <xf numFmtId="173" fontId="7" fillId="0" borderId="11" xfId="15" applyNumberFormat="1" applyFont="1" applyBorder="1" applyAlignment="1">
      <alignment/>
    </xf>
    <xf numFmtId="172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3" xfId="15" applyNumberFormat="1" applyFont="1" applyBorder="1" applyAlignment="1">
      <alignment/>
    </xf>
    <xf numFmtId="173" fontId="5" fillId="0" borderId="12" xfId="15" applyNumberFormat="1" applyFont="1" applyBorder="1" applyAlignment="1">
      <alignment/>
    </xf>
    <xf numFmtId="14" fontId="6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173" fontId="6" fillId="0" borderId="5" xfId="15" applyNumberFormat="1" applyFont="1" applyBorder="1" applyAlignment="1">
      <alignment horizontal="center"/>
    </xf>
    <xf numFmtId="173" fontId="6" fillId="0" borderId="6" xfId="15" applyNumberFormat="1" applyFont="1" applyBorder="1" applyAlignment="1">
      <alignment horizontal="center"/>
    </xf>
    <xf numFmtId="173" fontId="10" fillId="0" borderId="0" xfId="15" applyNumberFormat="1" applyFont="1" applyAlignment="1">
      <alignment/>
    </xf>
    <xf numFmtId="173" fontId="6" fillId="0" borderId="7" xfId="15" applyNumberFormat="1" applyFont="1" applyBorder="1" applyAlignment="1">
      <alignment horizontal="center"/>
    </xf>
    <xf numFmtId="173" fontId="6" fillId="0" borderId="8" xfId="15" applyNumberFormat="1" applyFont="1" applyBorder="1" applyAlignment="1">
      <alignment horizontal="center"/>
    </xf>
    <xf numFmtId="173" fontId="6" fillId="0" borderId="7" xfId="15" applyNumberFormat="1" applyFont="1" applyBorder="1" applyAlignment="1" quotePrefix="1">
      <alignment horizontal="center"/>
    </xf>
    <xf numFmtId="173" fontId="6" fillId="0" borderId="13" xfId="15" applyNumberFormat="1" applyFont="1" applyBorder="1" applyAlignment="1">
      <alignment horizontal="center"/>
    </xf>
    <xf numFmtId="173" fontId="6" fillId="0" borderId="14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workbookViewId="0" topLeftCell="C41">
      <selection activeCell="H56" sqref="H56"/>
    </sheetView>
  </sheetViews>
  <sheetFormatPr defaultColWidth="9.140625" defaultRowHeight="12.75"/>
  <cols>
    <col min="1" max="1" width="9.140625" style="1" customWidth="1"/>
    <col min="2" max="2" width="2.140625" style="1" customWidth="1"/>
    <col min="3" max="3" width="2.421875" style="1" customWidth="1"/>
    <col min="4" max="4" width="32.421875" style="1" bestFit="1" customWidth="1"/>
    <col min="5" max="5" width="5.57421875" style="1" bestFit="1" customWidth="1"/>
    <col min="6" max="6" width="9.28125" style="1" bestFit="1" customWidth="1"/>
    <col min="7" max="7" width="10.57421875" style="1" customWidth="1"/>
    <col min="8" max="8" width="9.28125" style="1" bestFit="1" customWidth="1"/>
    <col min="9" max="9" width="15.28125" style="1" bestFit="1" customWidth="1"/>
    <col min="10" max="11" width="9.57421875" style="1" bestFit="1" customWidth="1"/>
    <col min="12" max="16384" width="9.140625" style="1" customWidth="1"/>
  </cols>
  <sheetData>
    <row r="2" spans="2:9" ht="18.75">
      <c r="B2" s="48" t="s">
        <v>124</v>
      </c>
      <c r="C2" s="48"/>
      <c r="D2" s="48"/>
      <c r="E2" s="48"/>
      <c r="F2" s="48"/>
      <c r="G2" s="48"/>
      <c r="H2" s="48"/>
      <c r="I2" s="48"/>
    </row>
    <row r="3" spans="2:9" ht="14.25">
      <c r="B3" s="49" t="s">
        <v>125</v>
      </c>
      <c r="C3" s="49"/>
      <c r="D3" s="49"/>
      <c r="E3" s="49"/>
      <c r="F3" s="49"/>
      <c r="G3" s="49"/>
      <c r="H3" s="49"/>
      <c r="I3" s="49"/>
    </row>
    <row r="4" ht="15">
      <c r="B4" s="3"/>
    </row>
    <row r="5" spans="2:9" ht="15">
      <c r="B5" s="50" t="s">
        <v>173</v>
      </c>
      <c r="C5" s="50"/>
      <c r="D5" s="50"/>
      <c r="E5" s="50"/>
      <c r="F5" s="50"/>
      <c r="G5" s="50"/>
      <c r="H5" s="50"/>
      <c r="I5" s="50"/>
    </row>
    <row r="6" spans="2:9" ht="15">
      <c r="B6" s="50">
        <v>2000</v>
      </c>
      <c r="C6" s="50"/>
      <c r="D6" s="50"/>
      <c r="E6" s="50"/>
      <c r="F6" s="50"/>
      <c r="G6" s="50"/>
      <c r="H6" s="50"/>
      <c r="I6" s="50"/>
    </row>
    <row r="7" ht="13.5" customHeight="1"/>
    <row r="8" spans="2:9" ht="13.5" customHeight="1">
      <c r="B8" s="52" t="s">
        <v>175</v>
      </c>
      <c r="C8" s="52"/>
      <c r="D8" s="52"/>
      <c r="E8" s="52"/>
      <c r="F8" s="52"/>
      <c r="G8" s="52"/>
      <c r="H8" s="52"/>
      <c r="I8" s="52"/>
    </row>
    <row r="9" ht="13.5" customHeight="1">
      <c r="B9" s="4" t="s">
        <v>174</v>
      </c>
    </row>
    <row r="10" ht="13.5" customHeight="1"/>
    <row r="11" ht="15">
      <c r="B11" s="3" t="s">
        <v>49</v>
      </c>
    </row>
    <row r="12" spans="6:9" s="5" customFormat="1" ht="9">
      <c r="F12" s="51" t="s">
        <v>0</v>
      </c>
      <c r="G12" s="51"/>
      <c r="H12" s="51" t="s">
        <v>1</v>
      </c>
      <c r="I12" s="51"/>
    </row>
    <row r="13" spans="6:9" s="5" customFormat="1" ht="9">
      <c r="F13" s="5" t="s">
        <v>2</v>
      </c>
      <c r="G13" s="5" t="s">
        <v>4</v>
      </c>
      <c r="H13" s="5" t="s">
        <v>2</v>
      </c>
      <c r="I13" s="5" t="s">
        <v>6</v>
      </c>
    </row>
    <row r="14" spans="6:9" s="5" customFormat="1" ht="9">
      <c r="F14" s="5" t="s">
        <v>3</v>
      </c>
      <c r="G14" s="5" t="s">
        <v>3</v>
      </c>
      <c r="H14" s="5" t="s">
        <v>3</v>
      </c>
      <c r="I14" s="5" t="s">
        <v>7</v>
      </c>
    </row>
    <row r="15" spans="6:9" s="5" customFormat="1" ht="9">
      <c r="F15" s="5" t="s">
        <v>50</v>
      </c>
      <c r="G15" s="5" t="s">
        <v>50</v>
      </c>
      <c r="H15" s="5" t="s">
        <v>5</v>
      </c>
      <c r="I15" s="5" t="s">
        <v>8</v>
      </c>
    </row>
    <row r="16" spans="6:9" s="5" customFormat="1" ht="9">
      <c r="F16" s="36" t="s">
        <v>146</v>
      </c>
      <c r="G16" s="36" t="s">
        <v>154</v>
      </c>
      <c r="H16" s="36" t="s">
        <v>146</v>
      </c>
      <c r="I16" s="36" t="s">
        <v>154</v>
      </c>
    </row>
    <row r="17" spans="6:9" s="37" customFormat="1" ht="9">
      <c r="F17" s="5" t="s">
        <v>9</v>
      </c>
      <c r="G17" s="5" t="s">
        <v>9</v>
      </c>
      <c r="H17" s="5" t="s">
        <v>9</v>
      </c>
      <c r="I17" s="5" t="s">
        <v>9</v>
      </c>
    </row>
    <row r="19" spans="2:9" ht="14.25" thickBot="1">
      <c r="B19" s="6" t="s">
        <v>10</v>
      </c>
      <c r="C19" s="7" t="s">
        <v>13</v>
      </c>
      <c r="D19" s="7" t="s">
        <v>11</v>
      </c>
      <c r="E19" s="7"/>
      <c r="F19" s="8">
        <v>1987</v>
      </c>
      <c r="G19" s="9" t="s">
        <v>155</v>
      </c>
      <c r="H19" s="8">
        <v>7876</v>
      </c>
      <c r="I19" s="9">
        <v>21332</v>
      </c>
    </row>
    <row r="20" spans="2:9" ht="15" thickBot="1" thickTop="1">
      <c r="B20" s="7"/>
      <c r="C20" s="7" t="s">
        <v>14</v>
      </c>
      <c r="D20" s="7" t="s">
        <v>12</v>
      </c>
      <c r="E20" s="7"/>
      <c r="F20" s="10">
        <v>0</v>
      </c>
      <c r="G20" s="9" t="s">
        <v>155</v>
      </c>
      <c r="H20" s="10">
        <v>0</v>
      </c>
      <c r="I20" s="11">
        <v>0</v>
      </c>
    </row>
    <row r="21" spans="2:9" ht="15" thickBot="1" thickTop="1">
      <c r="B21" s="7"/>
      <c r="C21" s="7" t="s">
        <v>15</v>
      </c>
      <c r="D21" s="7" t="s">
        <v>16</v>
      </c>
      <c r="E21" s="7"/>
      <c r="F21" s="8">
        <v>26</v>
      </c>
      <c r="G21" s="9" t="s">
        <v>155</v>
      </c>
      <c r="H21" s="8">
        <v>30</v>
      </c>
      <c r="I21" s="9">
        <v>552</v>
      </c>
    </row>
    <row r="22" spans="2:9" ht="14.25" thickTop="1">
      <c r="B22" s="7"/>
      <c r="C22" s="7"/>
      <c r="D22" s="7"/>
      <c r="E22" s="7"/>
      <c r="F22" s="12"/>
      <c r="G22" s="13"/>
      <c r="H22" s="12"/>
      <c r="I22" s="13"/>
    </row>
    <row r="23" spans="2:9" ht="13.5">
      <c r="B23" s="6" t="s">
        <v>17</v>
      </c>
      <c r="C23" s="7" t="s">
        <v>13</v>
      </c>
      <c r="D23" s="7" t="s">
        <v>18</v>
      </c>
      <c r="E23" s="7"/>
      <c r="F23" s="14">
        <f>7503-F29-F28-F30</f>
        <v>947</v>
      </c>
      <c r="G23" s="15" t="s">
        <v>155</v>
      </c>
      <c r="H23" s="14">
        <f>4995-H29-H28-H30</f>
        <v>2311</v>
      </c>
      <c r="I23" s="14">
        <f>-22500-I29-I28-I30</f>
        <v>4453</v>
      </c>
    </row>
    <row r="24" spans="2:9" ht="13.5">
      <c r="B24" s="7"/>
      <c r="C24" s="7"/>
      <c r="D24" s="7" t="s">
        <v>19</v>
      </c>
      <c r="E24" s="7"/>
      <c r="F24" s="14"/>
      <c r="G24" s="14"/>
      <c r="H24" s="14"/>
      <c r="I24" s="14"/>
    </row>
    <row r="25" spans="2:9" ht="13.5">
      <c r="B25" s="7"/>
      <c r="C25" s="7"/>
      <c r="D25" s="7" t="s">
        <v>20</v>
      </c>
      <c r="E25" s="7"/>
      <c r="F25" s="14"/>
      <c r="G25" s="14"/>
      <c r="H25" s="14"/>
      <c r="I25" s="14"/>
    </row>
    <row r="26" spans="2:9" ht="13.5">
      <c r="B26" s="7"/>
      <c r="C26" s="7"/>
      <c r="D26" s="7" t="s">
        <v>40</v>
      </c>
      <c r="E26" s="7"/>
      <c r="F26" s="14"/>
      <c r="G26" s="14"/>
      <c r="H26" s="14"/>
      <c r="I26" s="14"/>
    </row>
    <row r="27" spans="2:9" ht="13.5">
      <c r="B27" s="7"/>
      <c r="C27" s="7"/>
      <c r="D27" s="7" t="s">
        <v>21</v>
      </c>
      <c r="E27" s="7"/>
      <c r="F27" s="14"/>
      <c r="G27" s="14"/>
      <c r="H27" s="14"/>
      <c r="I27" s="14"/>
    </row>
    <row r="28" spans="2:9" ht="13.5">
      <c r="B28" s="7"/>
      <c r="C28" s="7" t="s">
        <v>14</v>
      </c>
      <c r="D28" s="7" t="s">
        <v>22</v>
      </c>
      <c r="E28" s="7"/>
      <c r="F28" s="14">
        <v>-19</v>
      </c>
      <c r="G28" s="15" t="s">
        <v>155</v>
      </c>
      <c r="H28" s="14">
        <v>-19</v>
      </c>
      <c r="I28" s="15">
        <v>-8279</v>
      </c>
    </row>
    <row r="29" spans="2:9" ht="13.5">
      <c r="B29" s="7"/>
      <c r="C29" s="7" t="s">
        <v>15</v>
      </c>
      <c r="D29" s="7" t="s">
        <v>23</v>
      </c>
      <c r="E29" s="7"/>
      <c r="F29" s="14">
        <v>-1425</v>
      </c>
      <c r="G29" s="15" t="s">
        <v>155</v>
      </c>
      <c r="H29" s="14">
        <v>-3002</v>
      </c>
      <c r="I29" s="15">
        <v>-28831</v>
      </c>
    </row>
    <row r="30" spans="2:9" ht="13.5">
      <c r="B30" s="7"/>
      <c r="C30" s="7" t="s">
        <v>24</v>
      </c>
      <c r="D30" s="7" t="s">
        <v>25</v>
      </c>
      <c r="E30" s="7"/>
      <c r="F30" s="16">
        <v>8000</v>
      </c>
      <c r="G30" s="17" t="s">
        <v>155</v>
      </c>
      <c r="H30" s="16">
        <v>5705</v>
      </c>
      <c r="I30" s="17">
        <v>10157</v>
      </c>
    </row>
    <row r="31" spans="2:9" ht="13.5">
      <c r="B31" s="7"/>
      <c r="C31" s="7" t="s">
        <v>26</v>
      </c>
      <c r="D31" s="7" t="s">
        <v>27</v>
      </c>
      <c r="E31" s="7"/>
      <c r="F31" s="14">
        <f>SUM(F23:F30)</f>
        <v>7503</v>
      </c>
      <c r="G31" s="15" t="s">
        <v>155</v>
      </c>
      <c r="H31" s="14">
        <f>SUM(H23:H30)</f>
        <v>4995</v>
      </c>
      <c r="I31" s="14">
        <f>SUM(I23:I30)</f>
        <v>-22500</v>
      </c>
    </row>
    <row r="32" spans="2:9" ht="13.5">
      <c r="B32" s="7"/>
      <c r="C32" s="7"/>
      <c r="D32" s="7" t="s">
        <v>19</v>
      </c>
      <c r="E32" s="7"/>
      <c r="F32" s="14"/>
      <c r="G32" s="14"/>
      <c r="H32" s="14"/>
      <c r="I32" s="14"/>
    </row>
    <row r="33" spans="2:9" ht="13.5">
      <c r="B33" s="7"/>
      <c r="C33" s="7"/>
      <c r="D33" s="7" t="s">
        <v>20</v>
      </c>
      <c r="E33" s="7"/>
      <c r="F33" s="14"/>
      <c r="G33" s="14"/>
      <c r="H33" s="14"/>
      <c r="I33" s="14"/>
    </row>
    <row r="34" spans="2:9" ht="13.5">
      <c r="B34" s="7"/>
      <c r="C34" s="7"/>
      <c r="D34" s="7" t="s">
        <v>28</v>
      </c>
      <c r="E34" s="7"/>
      <c r="F34" s="14"/>
      <c r="G34" s="14"/>
      <c r="H34" s="14"/>
      <c r="I34" s="14"/>
    </row>
    <row r="35" spans="2:9" ht="13.5">
      <c r="B35" s="7"/>
      <c r="C35" s="7"/>
      <c r="D35" s="7" t="s">
        <v>29</v>
      </c>
      <c r="E35" s="7"/>
      <c r="F35" s="14"/>
      <c r="G35" s="14"/>
      <c r="H35" s="14"/>
      <c r="I35" s="14"/>
    </row>
    <row r="36" spans="2:9" ht="13.5">
      <c r="B36" s="7"/>
      <c r="C36" s="7" t="s">
        <v>30</v>
      </c>
      <c r="D36" s="7" t="s">
        <v>31</v>
      </c>
      <c r="E36" s="7"/>
      <c r="F36" s="14">
        <v>0</v>
      </c>
      <c r="G36" s="15" t="s">
        <v>155</v>
      </c>
      <c r="H36" s="14">
        <v>-102</v>
      </c>
      <c r="I36" s="15">
        <v>-36</v>
      </c>
    </row>
    <row r="37" spans="2:9" ht="13.5">
      <c r="B37" s="7"/>
      <c r="C37" s="7"/>
      <c r="D37" s="7" t="s">
        <v>32</v>
      </c>
      <c r="E37" s="7"/>
      <c r="F37" s="16"/>
      <c r="G37" s="16"/>
      <c r="H37" s="16"/>
      <c r="I37" s="16"/>
    </row>
    <row r="38" spans="2:9" ht="13.5">
      <c r="B38" s="7"/>
      <c r="C38" s="7" t="s">
        <v>33</v>
      </c>
      <c r="D38" s="7" t="s">
        <v>34</v>
      </c>
      <c r="E38" s="7"/>
      <c r="F38" s="14">
        <f>SUM(F31:F37)</f>
        <v>7503</v>
      </c>
      <c r="G38" s="15" t="s">
        <v>155</v>
      </c>
      <c r="H38" s="14">
        <f>SUM(H31:H37)</f>
        <v>4893</v>
      </c>
      <c r="I38" s="14">
        <f>SUM(I31:I37)</f>
        <v>-22536</v>
      </c>
    </row>
    <row r="39" spans="2:9" ht="13.5">
      <c r="B39" s="7"/>
      <c r="C39" s="7"/>
      <c r="D39" s="7" t="s">
        <v>39</v>
      </c>
      <c r="E39" s="7"/>
      <c r="F39" s="14"/>
      <c r="G39" s="14"/>
      <c r="H39" s="14"/>
      <c r="I39" s="14"/>
    </row>
    <row r="40" spans="2:9" ht="13.5">
      <c r="B40" s="7"/>
      <c r="C40" s="7" t="s">
        <v>35</v>
      </c>
      <c r="D40" s="7" t="s">
        <v>36</v>
      </c>
      <c r="E40" s="7"/>
      <c r="F40" s="16">
        <v>-20</v>
      </c>
      <c r="G40" s="17" t="s">
        <v>155</v>
      </c>
      <c r="H40" s="16">
        <v>-390</v>
      </c>
      <c r="I40" s="17">
        <f>3101+107</f>
        <v>3208</v>
      </c>
    </row>
    <row r="41" spans="2:9" ht="13.5">
      <c r="B41" s="7"/>
      <c r="C41" s="6" t="s">
        <v>143</v>
      </c>
      <c r="D41" s="7" t="s">
        <v>144</v>
      </c>
      <c r="E41" s="7"/>
      <c r="F41" s="14">
        <f>SUM(F38:F40)</f>
        <v>7483</v>
      </c>
      <c r="G41" s="15" t="s">
        <v>155</v>
      </c>
      <c r="H41" s="14">
        <f>SUM(H38:H40)</f>
        <v>4503</v>
      </c>
      <c r="I41" s="14">
        <f>SUM(I38:I40)</f>
        <v>-19328</v>
      </c>
    </row>
    <row r="42" spans="2:9" ht="13.5">
      <c r="B42" s="7"/>
      <c r="C42" s="7"/>
      <c r="D42" s="7" t="s">
        <v>38</v>
      </c>
      <c r="E42" s="7"/>
      <c r="F42" s="14"/>
      <c r="G42" s="14"/>
      <c r="H42" s="14"/>
      <c r="I42" s="14"/>
    </row>
    <row r="43" spans="2:9" ht="13.5">
      <c r="B43" s="7"/>
      <c r="C43" s="7"/>
      <c r="D43" s="7" t="s">
        <v>37</v>
      </c>
      <c r="E43" s="7"/>
      <c r="F43" s="16">
        <v>0</v>
      </c>
      <c r="G43" s="17" t="s">
        <v>155</v>
      </c>
      <c r="H43" s="16">
        <v>0</v>
      </c>
      <c r="I43" s="17">
        <v>0</v>
      </c>
    </row>
    <row r="44" spans="2:9" ht="13.5">
      <c r="B44" s="7"/>
      <c r="C44" s="7" t="s">
        <v>41</v>
      </c>
      <c r="D44" s="7" t="s">
        <v>42</v>
      </c>
      <c r="E44" s="7"/>
      <c r="F44" s="14">
        <f>SUM(F41:F43)</f>
        <v>7483</v>
      </c>
      <c r="G44" s="15" t="s">
        <v>155</v>
      </c>
      <c r="H44" s="14">
        <f>SUM(H41:H43)</f>
        <v>4503</v>
      </c>
      <c r="I44" s="14">
        <f>SUM(I41:I43)</f>
        <v>-19328</v>
      </c>
    </row>
    <row r="45" spans="2:9" ht="13.5">
      <c r="B45" s="7"/>
      <c r="C45" s="7"/>
      <c r="D45" s="7" t="s">
        <v>43</v>
      </c>
      <c r="E45" s="7"/>
      <c r="F45" s="14"/>
      <c r="G45" s="15"/>
      <c r="H45" s="14"/>
      <c r="I45" s="15"/>
    </row>
    <row r="46" spans="2:9" ht="13.5">
      <c r="B46" s="7"/>
      <c r="C46" s="7"/>
      <c r="D46" s="7"/>
      <c r="E46" s="7"/>
      <c r="F46" s="14"/>
      <c r="G46" s="15"/>
      <c r="H46" s="14"/>
      <c r="I46" s="15"/>
    </row>
    <row r="47" spans="2:9" ht="13.5">
      <c r="B47" s="6" t="s">
        <v>44</v>
      </c>
      <c r="C47" s="7" t="s">
        <v>13</v>
      </c>
      <c r="D47" s="7" t="s">
        <v>176</v>
      </c>
      <c r="E47" s="7"/>
      <c r="F47" s="18"/>
      <c r="G47" s="15"/>
      <c r="H47" s="18"/>
      <c r="I47" s="18"/>
    </row>
    <row r="48" spans="2:9" ht="13.5">
      <c r="B48" s="7"/>
      <c r="C48" s="7"/>
      <c r="D48" s="7" t="s">
        <v>45</v>
      </c>
      <c r="E48" s="7"/>
      <c r="F48" s="14"/>
      <c r="G48" s="14"/>
      <c r="H48" s="14"/>
      <c r="I48" s="14"/>
    </row>
    <row r="49" spans="2:9" ht="13.5">
      <c r="B49" s="7"/>
      <c r="C49" s="7"/>
      <c r="D49" s="7" t="s">
        <v>46</v>
      </c>
      <c r="E49" s="7"/>
      <c r="F49" s="14"/>
      <c r="G49" s="14"/>
      <c r="H49" s="14"/>
      <c r="I49" s="14"/>
    </row>
    <row r="50" spans="2:9" ht="13.5">
      <c r="B50" s="7"/>
      <c r="C50" s="7"/>
      <c r="D50" s="7" t="s">
        <v>152</v>
      </c>
      <c r="E50" s="38" t="s">
        <v>48</v>
      </c>
      <c r="F50" s="18">
        <f>(F44/'BS'!$F33)*100</f>
        <v>17.816666666666666</v>
      </c>
      <c r="G50" s="15" t="s">
        <v>155</v>
      </c>
      <c r="H50" s="18">
        <f>(H44/'BS'!$F33)*100</f>
        <v>10.721428571428572</v>
      </c>
      <c r="I50" s="18">
        <f>(I44/'BS'!$F33)*100</f>
        <v>-46.01904761904762</v>
      </c>
    </row>
    <row r="51" spans="2:9" ht="13.5">
      <c r="B51" s="7"/>
      <c r="C51" s="7"/>
      <c r="D51" s="7" t="s">
        <v>153</v>
      </c>
      <c r="E51" s="38"/>
      <c r="F51" s="14"/>
      <c r="G51" s="14"/>
      <c r="H51" s="14"/>
      <c r="I51" s="14"/>
    </row>
    <row r="52" spans="2:9" ht="13.5">
      <c r="B52" s="7"/>
      <c r="C52" s="7"/>
      <c r="D52" s="7" t="s">
        <v>81</v>
      </c>
      <c r="E52" s="38" t="s">
        <v>48</v>
      </c>
      <c r="F52" s="18">
        <f>(F44/'BS'!$F33)*100</f>
        <v>17.816666666666666</v>
      </c>
      <c r="G52" s="15" t="s">
        <v>155</v>
      </c>
      <c r="H52" s="18">
        <f>(H44/'BS'!$F33)*100</f>
        <v>10.721428571428572</v>
      </c>
      <c r="I52" s="18">
        <f>(I44/'BS'!$F33)*100</f>
        <v>-46.01904761904762</v>
      </c>
    </row>
    <row r="53" spans="2:9" ht="13.5">
      <c r="B53" s="7"/>
      <c r="C53" s="7"/>
      <c r="D53" s="7" t="s">
        <v>47</v>
      </c>
      <c r="E53" s="7"/>
      <c r="F53" s="14"/>
      <c r="G53" s="14"/>
      <c r="H53" s="14"/>
      <c r="I53" s="14"/>
    </row>
    <row r="54" spans="2:9" ht="13.5">
      <c r="B54" s="7"/>
      <c r="C54" s="7"/>
      <c r="D54" s="7"/>
      <c r="E54" s="7"/>
      <c r="F54" s="14"/>
      <c r="G54" s="14"/>
      <c r="H54" s="14"/>
      <c r="I54" s="14"/>
    </row>
    <row r="55" spans="2:9" ht="13.5">
      <c r="B55" s="7"/>
      <c r="C55" s="7"/>
      <c r="D55" s="7"/>
      <c r="E55" s="7"/>
      <c r="F55" s="7"/>
      <c r="G55" s="7"/>
      <c r="H55" s="7"/>
      <c r="I55" s="7"/>
    </row>
    <row r="56" spans="2:9" ht="13.5">
      <c r="B56" s="7"/>
      <c r="C56" s="7"/>
      <c r="D56" s="7"/>
      <c r="E56" s="7"/>
      <c r="F56" s="7"/>
      <c r="G56" s="7"/>
      <c r="H56" s="7"/>
      <c r="I56" s="7"/>
    </row>
  </sheetData>
  <mergeCells count="7">
    <mergeCell ref="B2:I2"/>
    <mergeCell ref="B3:I3"/>
    <mergeCell ref="B5:I5"/>
    <mergeCell ref="F12:G12"/>
    <mergeCell ref="H12:I12"/>
    <mergeCell ref="B8:I8"/>
    <mergeCell ref="B6:I6"/>
  </mergeCells>
  <printOptions horizontalCentered="1" verticalCentered="1"/>
  <pageMargins left="0.5" right="0" top="0.5" bottom="1.5" header="0" footer="0"/>
  <pageSetup fitToHeight="1" fitToWidth="1" orientation="portrait" paperSize="9" scale="98" r:id="rId1"/>
  <headerFooter alignWithMargins="0">
    <oddHeader>&amp;R&amp;"Antique Olive,Regular"&amp;7&amp;file</oddHeader>
    <oddFooter>&amp;L&amp;"Antique Olive,Regular"&amp;8sk/vg&amp;R&amp;"Antique Olive,Regular"&amp;8&amp;T&amp;D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2"/>
  <sheetViews>
    <sheetView workbookViewId="0" topLeftCell="B1">
      <pane xSplit="4" ySplit="1" topLeftCell="F28" activePane="bottomRight" state="frozen"/>
      <selection pane="topLeft" activeCell="B1" sqref="B1"/>
      <selection pane="topRight" activeCell="F1" sqref="F1"/>
      <selection pane="bottomLeft" activeCell="B9" sqref="B9"/>
      <selection pane="bottomRight" activeCell="F34" sqref="F34"/>
    </sheetView>
  </sheetViews>
  <sheetFormatPr defaultColWidth="9.140625" defaultRowHeight="12.75"/>
  <cols>
    <col min="1" max="1" width="9.140625" style="1" customWidth="1"/>
    <col min="2" max="2" width="2.00390625" style="1" customWidth="1"/>
    <col min="3" max="3" width="3.28125" style="1" customWidth="1"/>
    <col min="4" max="4" width="30.7109375" style="1" bestFit="1" customWidth="1"/>
    <col min="5" max="5" width="4.421875" style="1" bestFit="1" customWidth="1"/>
    <col min="6" max="6" width="13.421875" style="1" bestFit="1" customWidth="1"/>
    <col min="7" max="7" width="17.28125" style="1" bestFit="1" customWidth="1"/>
    <col min="8" max="8" width="9.140625" style="1" bestFit="1" customWidth="1"/>
    <col min="9" max="9" width="15.28125" style="1" bestFit="1" customWidth="1"/>
    <col min="10" max="11" width="9.57421875" style="1" bestFit="1" customWidth="1"/>
    <col min="12" max="16384" width="9.140625" style="1" customWidth="1"/>
  </cols>
  <sheetData>
    <row r="2" spans="2:9" ht="15">
      <c r="B2" s="3" t="s">
        <v>114</v>
      </c>
      <c r="C2" s="7"/>
      <c r="D2" s="7"/>
      <c r="E2" s="7"/>
      <c r="F2" s="14"/>
      <c r="G2" s="14"/>
      <c r="H2" s="14"/>
      <c r="I2" s="14"/>
    </row>
    <row r="3" spans="2:9" ht="15">
      <c r="B3" s="3" t="s">
        <v>147</v>
      </c>
      <c r="C3" s="7"/>
      <c r="D3" s="7"/>
      <c r="E3" s="7"/>
      <c r="F3" s="14"/>
      <c r="G3" s="14"/>
      <c r="H3" s="14"/>
      <c r="I3" s="14"/>
    </row>
    <row r="4" spans="2:9" s="37" customFormat="1" ht="9">
      <c r="B4" s="39"/>
      <c r="F4" s="40" t="s">
        <v>83</v>
      </c>
      <c r="G4" s="41" t="s">
        <v>51</v>
      </c>
      <c r="H4" s="42"/>
      <c r="I4" s="42"/>
    </row>
    <row r="5" spans="6:9" s="37" customFormat="1" ht="9">
      <c r="F5" s="43" t="s">
        <v>82</v>
      </c>
      <c r="G5" s="44" t="s">
        <v>85</v>
      </c>
      <c r="H5" s="42"/>
      <c r="I5" s="42"/>
    </row>
    <row r="6" spans="6:9" s="37" customFormat="1" ht="9">
      <c r="F6" s="43" t="s">
        <v>50</v>
      </c>
      <c r="G6" s="44" t="s">
        <v>84</v>
      </c>
      <c r="H6" s="42"/>
      <c r="I6" s="42"/>
    </row>
    <row r="7" spans="6:9" s="37" customFormat="1" ht="9">
      <c r="F7" s="45" t="s">
        <v>146</v>
      </c>
      <c r="G7" s="44" t="s">
        <v>118</v>
      </c>
      <c r="H7" s="42"/>
      <c r="I7" s="42"/>
    </row>
    <row r="8" spans="6:9" s="37" customFormat="1" ht="9">
      <c r="F8" s="46" t="s">
        <v>9</v>
      </c>
      <c r="G8" s="47" t="s">
        <v>9</v>
      </c>
      <c r="H8" s="42"/>
      <c r="I8" s="42"/>
    </row>
    <row r="9" spans="6:9" ht="13.5">
      <c r="F9" s="19"/>
      <c r="G9" s="19"/>
      <c r="H9" s="19"/>
      <c r="I9" s="19"/>
    </row>
    <row r="10" spans="2:9" ht="13.5">
      <c r="B10" s="6" t="s">
        <v>10</v>
      </c>
      <c r="C10" s="7" t="s">
        <v>52</v>
      </c>
      <c r="D10" s="7"/>
      <c r="E10" s="7"/>
      <c r="F10" s="14">
        <v>54</v>
      </c>
      <c r="G10" s="14">
        <v>66</v>
      </c>
      <c r="H10" s="14"/>
      <c r="I10" s="14"/>
    </row>
    <row r="11" spans="2:9" ht="13.5">
      <c r="B11" s="6" t="s">
        <v>17</v>
      </c>
      <c r="C11" s="7" t="s">
        <v>53</v>
      </c>
      <c r="D11" s="7"/>
      <c r="E11" s="7"/>
      <c r="F11" s="14">
        <v>0</v>
      </c>
      <c r="G11" s="14">
        <v>11897</v>
      </c>
      <c r="H11" s="14"/>
      <c r="I11" s="14"/>
    </row>
    <row r="12" spans="2:9" ht="13.5">
      <c r="B12" s="6" t="s">
        <v>44</v>
      </c>
      <c r="C12" s="7" t="s">
        <v>87</v>
      </c>
      <c r="D12" s="7"/>
      <c r="E12" s="7"/>
      <c r="F12" s="14">
        <v>5265</v>
      </c>
      <c r="G12" s="14">
        <v>19855</v>
      </c>
      <c r="H12" s="14"/>
      <c r="I12" s="14"/>
    </row>
    <row r="13" spans="2:9" ht="13.5">
      <c r="B13" s="6" t="s">
        <v>55</v>
      </c>
      <c r="C13" s="7" t="s">
        <v>54</v>
      </c>
      <c r="D13" s="7"/>
      <c r="E13" s="7"/>
      <c r="F13" s="14">
        <v>21</v>
      </c>
      <c r="G13" s="14">
        <v>16</v>
      </c>
      <c r="H13" s="14"/>
      <c r="I13" s="14"/>
    </row>
    <row r="14" spans="2:9" ht="13.5">
      <c r="B14" s="7"/>
      <c r="C14" s="7"/>
      <c r="D14" s="7"/>
      <c r="E14" s="7"/>
      <c r="F14" s="20">
        <f>SUM(F10:F13)</f>
        <v>5340</v>
      </c>
      <c r="G14" s="20">
        <f>SUM(G10:G13)</f>
        <v>31834</v>
      </c>
      <c r="H14" s="14"/>
      <c r="I14" s="14"/>
    </row>
    <row r="15" spans="2:9" ht="13.5">
      <c r="B15" s="7"/>
      <c r="C15" s="7"/>
      <c r="D15" s="7"/>
      <c r="E15" s="7"/>
      <c r="F15" s="14"/>
      <c r="G15" s="14"/>
      <c r="H15" s="14"/>
      <c r="I15" s="14"/>
    </row>
    <row r="16" spans="2:9" ht="13.5">
      <c r="B16" s="6" t="s">
        <v>56</v>
      </c>
      <c r="C16" s="7" t="s">
        <v>57</v>
      </c>
      <c r="D16" s="7"/>
      <c r="E16" s="7"/>
      <c r="F16" s="14"/>
      <c r="G16" s="14"/>
      <c r="H16" s="14"/>
      <c r="I16" s="14"/>
    </row>
    <row r="17" spans="2:9" ht="13.5">
      <c r="B17" s="7"/>
      <c r="C17" s="7"/>
      <c r="D17" s="7" t="s">
        <v>58</v>
      </c>
      <c r="E17" s="7"/>
      <c r="F17" s="21">
        <v>0</v>
      </c>
      <c r="G17" s="22">
        <v>0</v>
      </c>
      <c r="H17" s="14"/>
      <c r="I17" s="14"/>
    </row>
    <row r="18" spans="2:9" ht="13.5">
      <c r="B18" s="7"/>
      <c r="C18" s="7"/>
      <c r="D18" s="7" t="s">
        <v>59</v>
      </c>
      <c r="E18" s="7"/>
      <c r="F18" s="23">
        <v>9464</v>
      </c>
      <c r="G18" s="24">
        <v>8965</v>
      </c>
      <c r="H18" s="14"/>
      <c r="I18" s="14"/>
    </row>
    <row r="19" spans="2:9" ht="13.5">
      <c r="B19" s="7"/>
      <c r="C19" s="7"/>
      <c r="D19" s="7" t="s">
        <v>60</v>
      </c>
      <c r="E19" s="7"/>
      <c r="F19" s="23">
        <v>142</v>
      </c>
      <c r="G19" s="24">
        <v>116</v>
      </c>
      <c r="H19" s="14"/>
      <c r="I19" s="14"/>
    </row>
    <row r="20" spans="2:9" ht="13.5">
      <c r="B20" s="7"/>
      <c r="C20" s="7"/>
      <c r="D20" s="7" t="s">
        <v>150</v>
      </c>
      <c r="E20" s="7"/>
      <c r="F20" s="23">
        <v>9310</v>
      </c>
      <c r="G20" s="24"/>
      <c r="H20" s="14"/>
      <c r="I20" s="14"/>
    </row>
    <row r="21" spans="2:9" ht="13.5">
      <c r="B21" s="7"/>
      <c r="C21" s="7"/>
      <c r="D21" s="7" t="s">
        <v>126</v>
      </c>
      <c r="E21" s="7"/>
      <c r="F21" s="23">
        <v>1383</v>
      </c>
      <c r="G21" s="24">
        <v>6900</v>
      </c>
      <c r="H21" s="14"/>
      <c r="I21" s="14"/>
    </row>
    <row r="22" spans="2:9" ht="13.5">
      <c r="B22" s="7"/>
      <c r="C22" s="7"/>
      <c r="D22" s="7" t="s">
        <v>128</v>
      </c>
      <c r="E22" s="7"/>
      <c r="F22" s="23">
        <v>0</v>
      </c>
      <c r="G22" s="24">
        <v>3</v>
      </c>
      <c r="H22" s="14"/>
      <c r="I22" s="14"/>
    </row>
    <row r="23" spans="2:9" ht="13.5">
      <c r="B23" s="7"/>
      <c r="C23" s="7"/>
      <c r="D23" s="7"/>
      <c r="E23" s="7"/>
      <c r="F23" s="26">
        <f>SUM(F17:F22)</f>
        <v>20299</v>
      </c>
      <c r="G23" s="25">
        <f>SUM(G17:G22)</f>
        <v>15984</v>
      </c>
      <c r="H23" s="14"/>
      <c r="I23" s="14"/>
    </row>
    <row r="24" spans="2:9" ht="13.5">
      <c r="B24" s="6" t="s">
        <v>61</v>
      </c>
      <c r="C24" s="7" t="s">
        <v>62</v>
      </c>
      <c r="D24" s="7"/>
      <c r="E24" s="7"/>
      <c r="F24" s="23"/>
      <c r="G24" s="24"/>
      <c r="H24" s="14"/>
      <c r="I24" s="14"/>
    </row>
    <row r="25" spans="2:9" ht="13.5">
      <c r="B25" s="7"/>
      <c r="C25" s="7"/>
      <c r="D25" s="7" t="s">
        <v>63</v>
      </c>
      <c r="E25" s="7"/>
      <c r="F25" s="23">
        <v>605</v>
      </c>
      <c r="G25" s="24">
        <v>2851</v>
      </c>
      <c r="H25" s="14"/>
      <c r="I25" s="14"/>
    </row>
    <row r="26" spans="2:9" ht="13.5">
      <c r="B26" s="7"/>
      <c r="C26" s="7"/>
      <c r="D26" s="7" t="s">
        <v>64</v>
      </c>
      <c r="E26" s="7"/>
      <c r="F26" s="23">
        <v>518</v>
      </c>
      <c r="G26" s="24">
        <v>4216</v>
      </c>
      <c r="H26" s="14"/>
      <c r="I26" s="14"/>
    </row>
    <row r="27" spans="2:9" ht="13.5">
      <c r="B27" s="7"/>
      <c r="C27" s="7"/>
      <c r="D27" s="7" t="s">
        <v>127</v>
      </c>
      <c r="E27" s="7"/>
      <c r="F27" s="23">
        <v>359</v>
      </c>
      <c r="G27" s="24">
        <v>668</v>
      </c>
      <c r="H27" s="14"/>
      <c r="I27" s="14"/>
    </row>
    <row r="28" spans="2:9" ht="13.5">
      <c r="B28" s="7"/>
      <c r="C28" s="7"/>
      <c r="D28" s="7" t="s">
        <v>65</v>
      </c>
      <c r="E28" s="7"/>
      <c r="F28" s="23">
        <v>1261</v>
      </c>
      <c r="G28" s="24">
        <v>21376</v>
      </c>
      <c r="H28" s="14"/>
      <c r="I28" s="14"/>
    </row>
    <row r="29" spans="2:9" ht="13.5">
      <c r="B29" s="7"/>
      <c r="C29" s="7"/>
      <c r="D29" s="7"/>
      <c r="E29" s="7"/>
      <c r="F29" s="26">
        <f>SUM(F25:F28)</f>
        <v>2743</v>
      </c>
      <c r="G29" s="25">
        <f>SUM(G25:G28)</f>
        <v>29111</v>
      </c>
      <c r="H29" s="14"/>
      <c r="I29" s="14"/>
    </row>
    <row r="30" spans="2:9" ht="13.5">
      <c r="B30" s="6" t="s">
        <v>66</v>
      </c>
      <c r="C30" s="7" t="s">
        <v>67</v>
      </c>
      <c r="D30" s="7"/>
      <c r="E30" s="7"/>
      <c r="F30" s="14">
        <f>+F23-F29</f>
        <v>17556</v>
      </c>
      <c r="G30" s="14">
        <f>+G23-G29</f>
        <v>-13127</v>
      </c>
      <c r="H30" s="14"/>
      <c r="I30" s="14"/>
    </row>
    <row r="31" spans="2:9" ht="14.25" thickBot="1">
      <c r="B31" s="7"/>
      <c r="C31" s="7"/>
      <c r="D31" s="7"/>
      <c r="E31" s="7"/>
      <c r="F31" s="27">
        <f>+F14+F30</f>
        <v>22896</v>
      </c>
      <c r="G31" s="27">
        <f>+G14+G30</f>
        <v>18707</v>
      </c>
      <c r="H31" s="14"/>
      <c r="I31" s="14"/>
    </row>
    <row r="32" spans="2:9" ht="14.25" thickTop="1">
      <c r="B32" s="6" t="s">
        <v>68</v>
      </c>
      <c r="C32" s="7" t="s">
        <v>69</v>
      </c>
      <c r="D32" s="7"/>
      <c r="E32" s="7"/>
      <c r="F32" s="14"/>
      <c r="G32" s="14"/>
      <c r="H32" s="14"/>
      <c r="I32" s="14"/>
    </row>
    <row r="33" spans="2:9" ht="13.5">
      <c r="B33" s="7"/>
      <c r="C33" s="7"/>
      <c r="D33" s="7" t="s">
        <v>70</v>
      </c>
      <c r="E33" s="7"/>
      <c r="F33" s="14">
        <v>42000</v>
      </c>
      <c r="G33" s="14">
        <v>42000</v>
      </c>
      <c r="H33" s="14"/>
      <c r="I33" s="14"/>
    </row>
    <row r="34" spans="2:9" ht="13.5">
      <c r="B34" s="7"/>
      <c r="C34" s="7"/>
      <c r="D34" s="7" t="s">
        <v>71</v>
      </c>
      <c r="E34" s="7"/>
      <c r="F34" s="14"/>
      <c r="G34" s="14"/>
      <c r="H34" s="14"/>
      <c r="I34" s="14"/>
    </row>
    <row r="35" spans="2:9" ht="13.5">
      <c r="B35" s="7"/>
      <c r="C35" s="7"/>
      <c r="D35" s="7" t="s">
        <v>179</v>
      </c>
      <c r="E35" s="7"/>
      <c r="F35" s="14">
        <v>-21171</v>
      </c>
      <c r="G35" s="14">
        <v>-25674</v>
      </c>
      <c r="H35" s="14"/>
      <c r="I35" s="14"/>
    </row>
    <row r="36" spans="2:9" ht="13.5">
      <c r="B36" s="7"/>
      <c r="C36" s="7"/>
      <c r="D36" s="7" t="s">
        <v>86</v>
      </c>
      <c r="E36" s="7"/>
      <c r="F36" s="14">
        <v>2067</v>
      </c>
      <c r="G36" s="14">
        <v>2381</v>
      </c>
      <c r="H36" s="14"/>
      <c r="I36" s="14"/>
    </row>
    <row r="37" spans="2:9" ht="13.5">
      <c r="B37" s="7"/>
      <c r="C37" s="7"/>
      <c r="D37" s="7"/>
      <c r="E37" s="7"/>
      <c r="F37" s="14"/>
      <c r="G37" s="14"/>
      <c r="H37" s="14"/>
      <c r="I37" s="14"/>
    </row>
    <row r="38" spans="2:9" ht="14.25" thickBot="1">
      <c r="B38" s="7"/>
      <c r="C38" s="7"/>
      <c r="D38" s="7"/>
      <c r="E38" s="7"/>
      <c r="F38" s="27">
        <f>SUM(F33:F37)</f>
        <v>22896</v>
      </c>
      <c r="G38" s="27">
        <f>SUM(G33:G37)</f>
        <v>18707</v>
      </c>
      <c r="H38" s="7"/>
      <c r="I38" s="7"/>
    </row>
    <row r="39" spans="2:9" ht="14.25" thickTop="1">
      <c r="B39" s="6" t="s">
        <v>72</v>
      </c>
      <c r="C39" s="7" t="s">
        <v>76</v>
      </c>
      <c r="D39" s="7"/>
      <c r="E39" s="4" t="s">
        <v>48</v>
      </c>
      <c r="F39" s="28">
        <f>(F31-F13)/F33*100</f>
        <v>54.46428571428571</v>
      </c>
      <c r="G39" s="28">
        <f>(G31-G13)/G33*100</f>
        <v>44.50238095238095</v>
      </c>
      <c r="H39" s="7"/>
      <c r="I39" s="7"/>
    </row>
    <row r="40" spans="2:9" ht="13.5">
      <c r="B40" s="7"/>
      <c r="C40" s="7"/>
      <c r="D40" s="7"/>
      <c r="E40" s="7"/>
      <c r="F40" s="14"/>
      <c r="G40" s="14"/>
      <c r="H40" s="7"/>
      <c r="I40" s="7"/>
    </row>
    <row r="41" spans="2:9" ht="13.5">
      <c r="B41" s="7"/>
      <c r="C41" s="7"/>
      <c r="D41" s="7"/>
      <c r="E41" s="7"/>
      <c r="F41" s="14"/>
      <c r="G41" s="14"/>
      <c r="H41" s="7"/>
      <c r="I41" s="7"/>
    </row>
    <row r="42" spans="2:9" ht="13.5">
      <c r="B42" s="7"/>
      <c r="C42" s="7"/>
      <c r="D42" s="7"/>
      <c r="E42" s="7"/>
      <c r="F42" s="7"/>
      <c r="G42" s="7"/>
      <c r="H42" s="7"/>
      <c r="I42" s="7"/>
    </row>
    <row r="43" spans="2:9" ht="13.5">
      <c r="B43" s="7"/>
      <c r="C43" s="7"/>
      <c r="D43" s="7"/>
      <c r="E43" s="7"/>
      <c r="F43" s="7"/>
      <c r="G43" s="7"/>
      <c r="H43" s="7"/>
      <c r="I43" s="7"/>
    </row>
    <row r="44" spans="2:9" ht="13.5">
      <c r="B44" s="7"/>
      <c r="C44" s="7"/>
      <c r="D44" s="7"/>
      <c r="E44" s="7"/>
      <c r="F44" s="7"/>
      <c r="G44" s="7"/>
      <c r="H44" s="7"/>
      <c r="I44" s="7"/>
    </row>
    <row r="45" spans="2:9" ht="13.5">
      <c r="B45" s="7"/>
      <c r="C45" s="7"/>
      <c r="D45" s="7"/>
      <c r="E45" s="7"/>
      <c r="F45" s="7"/>
      <c r="G45" s="7"/>
      <c r="H45" s="7"/>
      <c r="I45" s="7"/>
    </row>
    <row r="46" spans="2:9" ht="13.5">
      <c r="B46" s="7"/>
      <c r="C46" s="7"/>
      <c r="D46" s="7"/>
      <c r="E46" s="7"/>
      <c r="F46" s="7"/>
      <c r="G46" s="7"/>
      <c r="H46" s="7"/>
      <c r="I46" s="7"/>
    </row>
    <row r="47" spans="2:9" ht="13.5">
      <c r="B47" s="7"/>
      <c r="C47" s="7"/>
      <c r="D47" s="7"/>
      <c r="E47" s="7"/>
      <c r="F47" s="7"/>
      <c r="G47" s="7"/>
      <c r="H47" s="7"/>
      <c r="I47" s="7"/>
    </row>
    <row r="48" spans="2:9" ht="13.5">
      <c r="B48" s="7"/>
      <c r="C48" s="7"/>
      <c r="D48" s="7"/>
      <c r="E48" s="7"/>
      <c r="F48" s="7"/>
      <c r="G48" s="7"/>
      <c r="H48" s="7"/>
      <c r="I48" s="7"/>
    </row>
    <row r="49" spans="2:9" ht="13.5">
      <c r="B49" s="7"/>
      <c r="C49" s="7"/>
      <c r="D49" s="7"/>
      <c r="E49" s="7"/>
      <c r="F49" s="7"/>
      <c r="G49" s="7"/>
      <c r="H49" s="7"/>
      <c r="I49" s="7"/>
    </row>
    <row r="50" spans="2:9" ht="13.5">
      <c r="B50" s="7"/>
      <c r="C50" s="7"/>
      <c r="D50" s="7"/>
      <c r="E50" s="7"/>
      <c r="F50" s="7"/>
      <c r="G50" s="7"/>
      <c r="H50" s="7"/>
      <c r="I50" s="7"/>
    </row>
    <row r="51" spans="2:9" ht="13.5">
      <c r="B51" s="7"/>
      <c r="C51" s="7"/>
      <c r="D51" s="7"/>
      <c r="E51" s="7"/>
      <c r="F51" s="7"/>
      <c r="G51" s="7"/>
      <c r="H51" s="7"/>
      <c r="I51" s="7"/>
    </row>
    <row r="52" spans="2:9" ht="13.5">
      <c r="B52" s="7"/>
      <c r="C52" s="7"/>
      <c r="D52" s="7"/>
      <c r="E52" s="7"/>
      <c r="F52" s="7"/>
      <c r="G52" s="7"/>
      <c r="H52" s="7"/>
      <c r="I52" s="7"/>
    </row>
    <row r="53" spans="2:9" ht="13.5">
      <c r="B53" s="7"/>
      <c r="C53" s="7"/>
      <c r="D53" s="7"/>
      <c r="E53" s="7"/>
      <c r="F53" s="7"/>
      <c r="G53" s="7"/>
      <c r="H53" s="7"/>
      <c r="I53" s="7"/>
    </row>
    <row r="54" spans="2:9" ht="13.5">
      <c r="B54" s="7"/>
      <c r="C54" s="7"/>
      <c r="D54" s="7"/>
      <c r="E54" s="7"/>
      <c r="F54" s="7"/>
      <c r="G54" s="7"/>
      <c r="H54" s="7"/>
      <c r="I54" s="7"/>
    </row>
    <row r="55" spans="2:9" ht="13.5">
      <c r="B55" s="7"/>
      <c r="C55" s="7"/>
      <c r="D55" s="7"/>
      <c r="E55" s="7"/>
      <c r="F55" s="7"/>
      <c r="G55" s="7"/>
      <c r="H55" s="7"/>
      <c r="I55" s="7"/>
    </row>
    <row r="56" spans="2:9" ht="13.5">
      <c r="B56" s="7"/>
      <c r="C56" s="7"/>
      <c r="D56" s="7"/>
      <c r="E56" s="7"/>
      <c r="F56" s="7"/>
      <c r="G56" s="7"/>
      <c r="H56" s="7"/>
      <c r="I56" s="7"/>
    </row>
    <row r="57" spans="2:9" ht="13.5">
      <c r="B57" s="7"/>
      <c r="C57" s="7"/>
      <c r="D57" s="7"/>
      <c r="E57" s="7"/>
      <c r="F57" s="7"/>
      <c r="G57" s="7"/>
      <c r="H57" s="7"/>
      <c r="I57" s="7"/>
    </row>
    <row r="58" spans="2:9" ht="13.5">
      <c r="B58" s="7"/>
      <c r="C58" s="7"/>
      <c r="D58" s="7"/>
      <c r="E58" s="7"/>
      <c r="F58" s="7"/>
      <c r="G58" s="7"/>
      <c r="H58" s="7"/>
      <c r="I58" s="7"/>
    </row>
    <row r="59" spans="2:9" ht="13.5">
      <c r="B59" s="7"/>
      <c r="C59" s="7"/>
      <c r="D59" s="7"/>
      <c r="E59" s="7"/>
      <c r="F59" s="7"/>
      <c r="G59" s="7"/>
      <c r="H59" s="7"/>
      <c r="I59" s="7"/>
    </row>
    <row r="60" spans="2:9" ht="13.5">
      <c r="B60" s="7"/>
      <c r="C60" s="7"/>
      <c r="D60" s="7"/>
      <c r="E60" s="7"/>
      <c r="F60" s="7"/>
      <c r="G60" s="7"/>
      <c r="H60" s="7"/>
      <c r="I60" s="7"/>
    </row>
    <row r="61" spans="2:9" ht="13.5">
      <c r="B61" s="7"/>
      <c r="C61" s="7"/>
      <c r="D61" s="7"/>
      <c r="E61" s="7"/>
      <c r="F61" s="7"/>
      <c r="G61" s="7"/>
      <c r="H61" s="7"/>
      <c r="I61" s="7"/>
    </row>
    <row r="62" spans="2:9" ht="13.5">
      <c r="B62" s="7"/>
      <c r="C62" s="7"/>
      <c r="D62" s="7"/>
      <c r="E62" s="7"/>
      <c r="F62" s="7"/>
      <c r="G62" s="7"/>
      <c r="H62" s="7"/>
      <c r="I62" s="7"/>
    </row>
    <row r="63" spans="2:9" ht="13.5">
      <c r="B63" s="7"/>
      <c r="C63" s="7"/>
      <c r="D63" s="7"/>
      <c r="E63" s="7"/>
      <c r="F63" s="7"/>
      <c r="G63" s="7"/>
      <c r="H63" s="7"/>
      <c r="I63" s="7"/>
    </row>
    <row r="64" spans="2:9" ht="13.5">
      <c r="B64" s="7"/>
      <c r="C64" s="7"/>
      <c r="D64" s="7"/>
      <c r="E64" s="7"/>
      <c r="F64" s="7"/>
      <c r="G64" s="7"/>
      <c r="H64" s="7"/>
      <c r="I64" s="7"/>
    </row>
    <row r="65" spans="2:9" ht="13.5">
      <c r="B65" s="7"/>
      <c r="C65" s="7"/>
      <c r="D65" s="7"/>
      <c r="E65" s="7"/>
      <c r="F65" s="7"/>
      <c r="G65" s="7"/>
      <c r="H65" s="7"/>
      <c r="I65" s="7"/>
    </row>
    <row r="66" spans="2:9" ht="13.5">
      <c r="B66" s="7"/>
      <c r="C66" s="7"/>
      <c r="D66" s="7"/>
      <c r="E66" s="7"/>
      <c r="F66" s="7"/>
      <c r="G66" s="7"/>
      <c r="H66" s="7"/>
      <c r="I66" s="7"/>
    </row>
    <row r="67" spans="2:9" ht="13.5">
      <c r="B67" s="7"/>
      <c r="C67" s="7"/>
      <c r="D67" s="7"/>
      <c r="E67" s="7"/>
      <c r="F67" s="7"/>
      <c r="G67" s="7"/>
      <c r="H67" s="7"/>
      <c r="I67" s="7"/>
    </row>
    <row r="68" spans="2:9" ht="13.5">
      <c r="B68" s="7"/>
      <c r="C68" s="7"/>
      <c r="D68" s="7"/>
      <c r="E68" s="7"/>
      <c r="F68" s="7"/>
      <c r="G68" s="7"/>
      <c r="H68" s="7"/>
      <c r="I68" s="7"/>
    </row>
    <row r="69" spans="2:9" ht="13.5">
      <c r="B69" s="7"/>
      <c r="C69" s="7"/>
      <c r="D69" s="7"/>
      <c r="E69" s="7"/>
      <c r="F69" s="7"/>
      <c r="G69" s="7"/>
      <c r="H69" s="7"/>
      <c r="I69" s="7"/>
    </row>
    <row r="70" spans="2:9" ht="13.5">
      <c r="B70" s="7"/>
      <c r="C70" s="7"/>
      <c r="D70" s="7"/>
      <c r="E70" s="7"/>
      <c r="F70" s="7"/>
      <c r="G70" s="7"/>
      <c r="H70" s="7"/>
      <c r="I70" s="7"/>
    </row>
    <row r="71" spans="2:9" ht="13.5">
      <c r="B71" s="7"/>
      <c r="C71" s="7"/>
      <c r="D71" s="7"/>
      <c r="E71" s="7"/>
      <c r="F71" s="7"/>
      <c r="G71" s="7"/>
      <c r="H71" s="7"/>
      <c r="I71" s="7"/>
    </row>
    <row r="72" spans="2:9" ht="13.5">
      <c r="B72" s="7"/>
      <c r="C72" s="7"/>
      <c r="D72" s="7"/>
      <c r="E72" s="7"/>
      <c r="F72" s="7"/>
      <c r="G72" s="7"/>
      <c r="H72" s="7"/>
      <c r="I72" s="7"/>
    </row>
  </sheetData>
  <printOptions horizontalCentered="1" verticalCentered="1"/>
  <pageMargins left="0.5" right="0" top="1" bottom="1" header="0" footer="0"/>
  <pageSetup fitToHeight="1" fitToWidth="1" orientation="portrait" paperSize="9" r:id="rId1"/>
  <headerFooter alignWithMargins="0">
    <oddHeader>&amp;R&amp;"Antique Olive,Regular"&amp;7PWE Announcement 31 Mar 2000</oddHeader>
    <oddFooter>&amp;L&amp;"Antique Olive,Regular"&amp;8sk/vg&amp;R&amp;"Antique Olive,Regular"&amp;8&amp;T&amp;D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03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80.7109375" style="1" customWidth="1"/>
    <col min="4" max="4" width="9.57421875" style="1" bestFit="1" customWidth="1"/>
    <col min="5" max="16384" width="9.140625" style="1" customWidth="1"/>
  </cols>
  <sheetData>
    <row r="2" spans="2:3" ht="14.25">
      <c r="B2" s="29" t="s">
        <v>129</v>
      </c>
      <c r="C2" s="7"/>
    </row>
    <row r="3" spans="2:3" ht="14.25">
      <c r="B3" s="6" t="s">
        <v>10</v>
      </c>
      <c r="C3" s="29" t="s">
        <v>77</v>
      </c>
    </row>
    <row r="4" spans="2:3" ht="13.5">
      <c r="B4" s="7"/>
      <c r="C4" s="7" t="s">
        <v>139</v>
      </c>
    </row>
    <row r="5" spans="2:3" ht="13.5">
      <c r="B5" s="7"/>
      <c r="C5" s="7" t="s">
        <v>138</v>
      </c>
    </row>
    <row r="6" spans="2:3" ht="13.5">
      <c r="B6" s="7"/>
      <c r="C6" s="7"/>
    </row>
    <row r="7" spans="2:3" ht="14.25">
      <c r="B7" s="6" t="s">
        <v>17</v>
      </c>
      <c r="C7" s="29" t="s">
        <v>79</v>
      </c>
    </row>
    <row r="8" spans="2:3" ht="13.5">
      <c r="B8" s="7"/>
      <c r="C8" s="7" t="s">
        <v>165</v>
      </c>
    </row>
    <row r="9" spans="2:3" ht="13.5">
      <c r="B9" s="7"/>
      <c r="C9" s="7" t="s">
        <v>169</v>
      </c>
    </row>
    <row r="10" spans="2:3" ht="13.5">
      <c r="B10" s="7"/>
      <c r="C10" s="7" t="s">
        <v>167</v>
      </c>
    </row>
    <row r="11" spans="2:3" ht="13.5">
      <c r="B11" s="7"/>
      <c r="C11" s="7" t="s">
        <v>168</v>
      </c>
    </row>
    <row r="12" spans="2:3" ht="13.5">
      <c r="B12" s="7"/>
      <c r="C12" s="7"/>
    </row>
    <row r="13" spans="2:3" ht="14.25">
      <c r="B13" s="6" t="s">
        <v>44</v>
      </c>
      <c r="C13" s="29" t="s">
        <v>78</v>
      </c>
    </row>
    <row r="14" spans="2:3" ht="13.5">
      <c r="B14" s="7"/>
      <c r="C14" s="7" t="s">
        <v>91</v>
      </c>
    </row>
    <row r="15" spans="2:3" ht="13.5">
      <c r="B15" s="7"/>
      <c r="C15" s="7"/>
    </row>
    <row r="16" spans="2:3" ht="14.25">
      <c r="B16" s="6" t="s">
        <v>55</v>
      </c>
      <c r="C16" s="29" t="s">
        <v>36</v>
      </c>
    </row>
    <row r="17" spans="2:3" ht="13.5">
      <c r="B17" s="7"/>
      <c r="C17" s="7" t="s">
        <v>130</v>
      </c>
    </row>
    <row r="18" spans="2:3" ht="13.5">
      <c r="B18" s="7"/>
      <c r="C18" s="7"/>
    </row>
    <row r="19" spans="2:3" ht="14.25">
      <c r="B19" s="6" t="s">
        <v>56</v>
      </c>
      <c r="C19" s="29" t="s">
        <v>80</v>
      </c>
    </row>
    <row r="20" spans="2:3" ht="13.5">
      <c r="B20" s="7"/>
      <c r="C20" s="7" t="s">
        <v>160</v>
      </c>
    </row>
    <row r="21" spans="2:3" ht="13.5">
      <c r="B21" s="7"/>
      <c r="C21" s="7"/>
    </row>
    <row r="22" spans="2:3" ht="14.25">
      <c r="B22" s="6" t="s">
        <v>61</v>
      </c>
      <c r="C22" s="29" t="s">
        <v>92</v>
      </c>
    </row>
    <row r="23" spans="2:3" ht="13.5">
      <c r="B23" s="7"/>
      <c r="C23" s="7" t="s">
        <v>161</v>
      </c>
    </row>
    <row r="24" spans="2:3" ht="13.5">
      <c r="B24" s="7"/>
      <c r="C24" s="7"/>
    </row>
    <row r="25" spans="2:3" ht="14.25">
      <c r="B25" s="6" t="s">
        <v>66</v>
      </c>
      <c r="C25" s="29" t="s">
        <v>93</v>
      </c>
    </row>
    <row r="26" spans="2:3" ht="13.5">
      <c r="B26" s="7"/>
      <c r="C26" s="7" t="s">
        <v>162</v>
      </c>
    </row>
    <row r="27" spans="2:3" ht="13.5">
      <c r="B27" s="7"/>
      <c r="C27" s="6"/>
    </row>
    <row r="28" spans="2:3" ht="14.25">
      <c r="B28" s="6" t="s">
        <v>68</v>
      </c>
      <c r="C28" s="29" t="s">
        <v>94</v>
      </c>
    </row>
    <row r="29" spans="2:3" ht="13.5">
      <c r="B29" s="7"/>
      <c r="C29" s="7" t="s">
        <v>141</v>
      </c>
    </row>
    <row r="30" spans="2:3" ht="13.5">
      <c r="B30" s="7"/>
      <c r="C30" s="7" t="s">
        <v>145</v>
      </c>
    </row>
    <row r="31" spans="2:3" ht="13.5">
      <c r="B31" s="7"/>
      <c r="C31" s="6"/>
    </row>
    <row r="32" spans="2:3" ht="14.25">
      <c r="B32" s="6" t="s">
        <v>72</v>
      </c>
      <c r="C32" s="29" t="s">
        <v>95</v>
      </c>
    </row>
    <row r="33" spans="1:3" ht="13.5">
      <c r="A33" s="1" t="s">
        <v>140</v>
      </c>
      <c r="B33" s="7"/>
      <c r="C33" s="7" t="s">
        <v>156</v>
      </c>
    </row>
    <row r="34" spans="2:3" ht="13.5">
      <c r="B34" s="7"/>
      <c r="C34" s="7" t="s">
        <v>157</v>
      </c>
    </row>
    <row r="35" spans="2:3" ht="13.5">
      <c r="B35" s="7"/>
      <c r="C35" s="7" t="s">
        <v>158</v>
      </c>
    </row>
    <row r="36" spans="2:3" ht="13.5">
      <c r="B36" s="7"/>
      <c r="C36" s="7" t="s">
        <v>159</v>
      </c>
    </row>
    <row r="37" spans="2:3" ht="13.5">
      <c r="B37" s="7"/>
      <c r="C37" s="7"/>
    </row>
    <row r="38" spans="2:3" ht="13.5">
      <c r="B38" s="7"/>
      <c r="C38" s="7"/>
    </row>
    <row r="39" spans="2:3" ht="14.25">
      <c r="B39" s="6" t="s">
        <v>73</v>
      </c>
      <c r="C39" s="29" t="s">
        <v>96</v>
      </c>
    </row>
    <row r="40" spans="2:3" ht="13.5">
      <c r="B40" s="7"/>
      <c r="C40" s="7" t="s">
        <v>131</v>
      </c>
    </row>
    <row r="41" spans="2:3" ht="13.5">
      <c r="B41" s="7"/>
      <c r="C41" s="7"/>
    </row>
    <row r="42" spans="2:3" ht="14.25">
      <c r="B42" s="6" t="s">
        <v>74</v>
      </c>
      <c r="C42" s="29" t="s">
        <v>97</v>
      </c>
    </row>
    <row r="43" spans="2:3" ht="13.5">
      <c r="B43" s="7"/>
      <c r="C43" s="7" t="s">
        <v>115</v>
      </c>
    </row>
    <row r="44" spans="2:3" ht="13.5">
      <c r="B44" s="7"/>
      <c r="C44" s="7" t="s">
        <v>163</v>
      </c>
    </row>
    <row r="45" spans="2:3" ht="13.5">
      <c r="B45" s="7"/>
      <c r="C45" s="6"/>
    </row>
    <row r="46" spans="2:3" ht="14.25">
      <c r="B46" s="6" t="s">
        <v>75</v>
      </c>
      <c r="C46" s="29" t="s">
        <v>98</v>
      </c>
    </row>
    <row r="47" spans="2:3" ht="13.5">
      <c r="B47" s="7"/>
      <c r="C47" s="7" t="s">
        <v>148</v>
      </c>
    </row>
    <row r="48" spans="2:3" ht="13.5">
      <c r="B48" s="7"/>
      <c r="C48" s="7"/>
    </row>
    <row r="49" spans="2:3" ht="13.5">
      <c r="B49" s="7"/>
      <c r="C49" s="7"/>
    </row>
    <row r="50" spans="2:3" ht="13.5">
      <c r="B50" s="7"/>
      <c r="C50" s="7"/>
    </row>
    <row r="51" spans="2:3" ht="13.5">
      <c r="B51" s="7"/>
      <c r="C51" s="7"/>
    </row>
    <row r="52" spans="2:3" ht="13.5">
      <c r="B52" s="7"/>
      <c r="C52" s="7"/>
    </row>
    <row r="53" spans="2:3" ht="13.5">
      <c r="B53" s="7"/>
      <c r="C53" s="7"/>
    </row>
    <row r="54" spans="2:3" ht="13.5">
      <c r="B54" s="7"/>
      <c r="C54" s="7"/>
    </row>
    <row r="55" spans="2:3" ht="13.5">
      <c r="B55" s="7"/>
      <c r="C55" s="7"/>
    </row>
    <row r="56" spans="2:3" ht="13.5">
      <c r="B56" s="7"/>
      <c r="C56" s="7"/>
    </row>
    <row r="57" spans="2:3" ht="13.5">
      <c r="B57" s="7"/>
      <c r="C57" s="7"/>
    </row>
    <row r="58" spans="2:3" ht="13.5">
      <c r="B58" s="7"/>
      <c r="C58" s="7"/>
    </row>
    <row r="59" spans="2:3" ht="13.5">
      <c r="B59" s="7"/>
      <c r="C59" s="7"/>
    </row>
    <row r="60" spans="2:3" ht="13.5">
      <c r="B60" s="7"/>
      <c r="C60" s="7"/>
    </row>
    <row r="61" spans="2:3" ht="13.5">
      <c r="B61" s="7"/>
      <c r="C61" s="7"/>
    </row>
    <row r="62" spans="2:3" ht="13.5">
      <c r="B62" s="7"/>
      <c r="C62" s="7"/>
    </row>
    <row r="63" spans="2:3" ht="13.5">
      <c r="B63" s="7"/>
      <c r="C63" s="7"/>
    </row>
    <row r="64" spans="2:3" ht="13.5">
      <c r="B64" s="7"/>
      <c r="C64" s="7"/>
    </row>
    <row r="65" spans="2:3" ht="13.5">
      <c r="B65" s="7"/>
      <c r="C65" s="7"/>
    </row>
    <row r="66" spans="2:3" ht="13.5">
      <c r="B66" s="7"/>
      <c r="C66" s="7"/>
    </row>
    <row r="67" spans="2:3" ht="13.5">
      <c r="B67" s="7"/>
      <c r="C67" s="7"/>
    </row>
    <row r="68" spans="2:3" ht="13.5">
      <c r="B68" s="7"/>
      <c r="C68" s="7"/>
    </row>
    <row r="69" spans="2:3" ht="13.5">
      <c r="B69" s="7"/>
      <c r="C69" s="7"/>
    </row>
    <row r="70" spans="2:3" ht="13.5">
      <c r="B70" s="7"/>
      <c r="C70" s="7"/>
    </row>
    <row r="71" spans="2:3" ht="13.5">
      <c r="B71" s="7"/>
      <c r="C71" s="7"/>
    </row>
    <row r="72" spans="2:3" ht="13.5">
      <c r="B72" s="7"/>
      <c r="C72" s="7"/>
    </row>
    <row r="73" spans="2:3" ht="13.5">
      <c r="B73" s="7"/>
      <c r="C73" s="7"/>
    </row>
    <row r="74" spans="2:3" ht="13.5">
      <c r="B74" s="7"/>
      <c r="C74" s="7"/>
    </row>
    <row r="75" spans="2:3" ht="13.5">
      <c r="B75" s="7"/>
      <c r="C75" s="7"/>
    </row>
    <row r="76" spans="2:3" ht="13.5">
      <c r="B76" s="7"/>
      <c r="C76" s="7"/>
    </row>
    <row r="77" spans="2:3" ht="13.5">
      <c r="B77" s="7"/>
      <c r="C77" s="7"/>
    </row>
    <row r="78" spans="2:3" ht="13.5">
      <c r="B78" s="7"/>
      <c r="C78" s="7"/>
    </row>
    <row r="79" spans="2:3" ht="13.5">
      <c r="B79" s="7"/>
      <c r="C79" s="7"/>
    </row>
    <row r="80" spans="2:3" ht="13.5">
      <c r="B80" s="7"/>
      <c r="C80" s="7"/>
    </row>
    <row r="81" spans="2:3" ht="13.5">
      <c r="B81" s="7"/>
      <c r="C81" s="7"/>
    </row>
    <row r="82" spans="2:3" ht="13.5">
      <c r="B82" s="7"/>
      <c r="C82" s="7"/>
    </row>
    <row r="83" spans="2:3" ht="13.5">
      <c r="B83" s="7"/>
      <c r="C83" s="7"/>
    </row>
    <row r="84" spans="2:3" ht="13.5">
      <c r="B84" s="7"/>
      <c r="C84" s="7"/>
    </row>
    <row r="85" spans="2:3" ht="13.5">
      <c r="B85" s="7"/>
      <c r="C85" s="7"/>
    </row>
    <row r="86" spans="2:3" ht="13.5">
      <c r="B86" s="7"/>
      <c r="C86" s="7"/>
    </row>
    <row r="87" spans="2:3" ht="13.5">
      <c r="B87" s="7"/>
      <c r="C87" s="7"/>
    </row>
    <row r="88" spans="2:3" ht="13.5">
      <c r="B88" s="7"/>
      <c r="C88" s="7"/>
    </row>
    <row r="89" spans="2:3" ht="13.5">
      <c r="B89" s="7"/>
      <c r="C89" s="7"/>
    </row>
    <row r="90" spans="2:3" ht="13.5">
      <c r="B90" s="7"/>
      <c r="C90" s="7"/>
    </row>
    <row r="91" spans="2:3" ht="13.5">
      <c r="B91" s="7"/>
      <c r="C91" s="7"/>
    </row>
    <row r="92" spans="2:3" ht="13.5">
      <c r="B92" s="7"/>
      <c r="C92" s="7"/>
    </row>
    <row r="93" spans="2:3" ht="13.5">
      <c r="B93" s="7"/>
      <c r="C93" s="7"/>
    </row>
    <row r="94" spans="2:3" ht="13.5">
      <c r="B94" s="7"/>
      <c r="C94" s="7"/>
    </row>
    <row r="95" spans="2:3" ht="13.5">
      <c r="B95" s="7"/>
      <c r="C95" s="7"/>
    </row>
    <row r="96" spans="2:3" ht="13.5">
      <c r="B96" s="7"/>
      <c r="C96" s="7"/>
    </row>
    <row r="97" spans="2:3" ht="13.5">
      <c r="B97" s="7"/>
      <c r="C97" s="7"/>
    </row>
    <row r="98" spans="2:3" ht="13.5">
      <c r="B98" s="7"/>
      <c r="C98" s="7"/>
    </row>
    <row r="99" spans="2:3" ht="13.5">
      <c r="B99" s="7"/>
      <c r="C99" s="7"/>
    </row>
    <row r="100" spans="2:3" ht="13.5">
      <c r="B100" s="7"/>
      <c r="C100" s="7"/>
    </row>
    <row r="101" spans="2:3" ht="13.5">
      <c r="B101" s="7"/>
      <c r="C101" s="7"/>
    </row>
    <row r="102" spans="2:3" ht="13.5">
      <c r="B102" s="7"/>
      <c r="C102" s="7"/>
    </row>
    <row r="103" spans="2:3" ht="13.5">
      <c r="B103" s="7"/>
      <c r="C103" s="7"/>
    </row>
  </sheetData>
  <printOptions horizontalCentered="1" verticalCentered="1"/>
  <pageMargins left="0.3937007874015748" right="0.3937007874015748" top="0.1968503937007874" bottom="0.7874015748031497" header="0" footer="0"/>
  <pageSetup orientation="portrait" paperSize="9" r:id="rId1"/>
  <headerFooter alignWithMargins="0">
    <oddHeader>&amp;R&amp;"Antique Olive,Regular"&amp;7PWE Announcement 31 Mar 2000</oddHeader>
    <oddFooter>&amp;L&amp;"Antique Olive,Regular"&amp;8sk/vg&amp;R&amp;"Antique Olive,Regular"&amp;8&amp;T&amp;D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7"/>
  <sheetViews>
    <sheetView workbookViewId="0" topLeftCell="C22">
      <selection activeCell="C35" sqref="C35"/>
    </sheetView>
  </sheetViews>
  <sheetFormatPr defaultColWidth="9.140625" defaultRowHeight="12.75"/>
  <cols>
    <col min="1" max="1" width="9.140625" style="1" customWidth="1"/>
    <col min="2" max="2" width="3.140625" style="1" customWidth="1"/>
    <col min="3" max="3" width="1.421875" style="1" customWidth="1"/>
    <col min="4" max="4" width="36.7109375" style="1" customWidth="1"/>
    <col min="5" max="5" width="9.00390625" style="1" bestFit="1" customWidth="1"/>
    <col min="6" max="6" width="9.8515625" style="1" bestFit="1" customWidth="1"/>
    <col min="7" max="8" width="10.421875" style="1" bestFit="1" customWidth="1"/>
    <col min="9" max="9" width="9.8515625" style="1" bestFit="1" customWidth="1"/>
    <col min="10" max="10" width="11.28125" style="1" bestFit="1" customWidth="1"/>
    <col min="11" max="16384" width="9.140625" style="1" customWidth="1"/>
  </cols>
  <sheetData>
    <row r="2" ht="14.25">
      <c r="B2" s="29" t="s">
        <v>129</v>
      </c>
    </row>
    <row r="3" spans="2:8" ht="14.25">
      <c r="B3" s="6" t="s">
        <v>88</v>
      </c>
      <c r="C3" s="29" t="s">
        <v>116</v>
      </c>
      <c r="D3" s="7"/>
      <c r="E3" s="7"/>
      <c r="F3" s="7"/>
      <c r="G3" s="7"/>
      <c r="H3" s="7"/>
    </row>
    <row r="4" spans="2:8" ht="13.5">
      <c r="B4" s="7"/>
      <c r="C4" s="7" t="s">
        <v>132</v>
      </c>
      <c r="D4" s="7"/>
      <c r="E4" s="7"/>
      <c r="F4" s="7"/>
      <c r="G4" s="7"/>
      <c r="H4" s="7"/>
    </row>
    <row r="5" spans="2:8" ht="13.5">
      <c r="B5" s="7"/>
      <c r="C5" s="7"/>
      <c r="D5" s="7"/>
      <c r="E5" s="7"/>
      <c r="F5" s="7"/>
      <c r="G5" s="7"/>
      <c r="H5" s="7"/>
    </row>
    <row r="6" spans="2:8" ht="14.25">
      <c r="B6" s="6" t="s">
        <v>89</v>
      </c>
      <c r="C6" s="29" t="s">
        <v>99</v>
      </c>
      <c r="D6" s="7"/>
      <c r="E6" s="7"/>
      <c r="F6" s="7"/>
      <c r="G6" s="7"/>
      <c r="H6" s="7"/>
    </row>
    <row r="7" spans="2:8" ht="13.5">
      <c r="B7" s="7"/>
      <c r="C7" s="7" t="s">
        <v>134</v>
      </c>
      <c r="D7" s="7"/>
      <c r="E7" s="7"/>
      <c r="F7" s="7"/>
      <c r="G7" s="7"/>
      <c r="H7" s="7"/>
    </row>
    <row r="8" spans="2:8" ht="13.5">
      <c r="B8" s="7"/>
      <c r="C8" s="7"/>
      <c r="D8" s="7"/>
      <c r="E8" s="7"/>
      <c r="F8" s="7"/>
      <c r="G8" s="7"/>
      <c r="H8" s="7"/>
    </row>
    <row r="9" spans="2:8" ht="14.25">
      <c r="B9" s="6" t="s">
        <v>90</v>
      </c>
      <c r="C9" s="29" t="s">
        <v>100</v>
      </c>
      <c r="D9" s="7"/>
      <c r="E9" s="7"/>
      <c r="F9" s="7"/>
      <c r="G9" s="7"/>
      <c r="H9" s="7"/>
    </row>
    <row r="10" spans="2:8" ht="13.5">
      <c r="B10" s="7"/>
      <c r="C10" s="7" t="s">
        <v>133</v>
      </c>
      <c r="D10" s="7"/>
      <c r="E10" s="7"/>
      <c r="F10" s="7"/>
      <c r="G10" s="7"/>
      <c r="H10" s="7"/>
    </row>
    <row r="11" spans="2:8" ht="13.5">
      <c r="B11" s="7"/>
      <c r="C11" s="7"/>
      <c r="D11" s="7"/>
      <c r="E11" s="7"/>
      <c r="F11" s="7"/>
      <c r="G11" s="7"/>
      <c r="H11" s="7"/>
    </row>
    <row r="12" spans="2:8" ht="14.25">
      <c r="B12" s="6" t="s">
        <v>101</v>
      </c>
      <c r="C12" s="29" t="s">
        <v>102</v>
      </c>
      <c r="D12" s="7"/>
      <c r="E12" s="7"/>
      <c r="F12" s="7"/>
      <c r="G12" s="7"/>
      <c r="H12" s="7"/>
    </row>
    <row r="13" s="4" customFormat="1" ht="11.25">
      <c r="C13" s="4" t="s">
        <v>117</v>
      </c>
    </row>
    <row r="14" spans="5:10" s="4" customFormat="1" ht="13.5">
      <c r="E14" s="53" t="s">
        <v>11</v>
      </c>
      <c r="F14" s="53"/>
      <c r="G14" s="53" t="s">
        <v>136</v>
      </c>
      <c r="H14" s="53"/>
      <c r="I14" s="53" t="s">
        <v>151</v>
      </c>
      <c r="J14" s="53"/>
    </row>
    <row r="15" spans="5:10" s="4" customFormat="1" ht="13.5">
      <c r="E15" s="30"/>
      <c r="F15" s="30"/>
      <c r="G15" s="53" t="s">
        <v>135</v>
      </c>
      <c r="H15" s="53"/>
      <c r="I15" s="53" t="s">
        <v>137</v>
      </c>
      <c r="J15" s="53"/>
    </row>
    <row r="16" spans="5:10" s="2" customFormat="1" ht="13.5">
      <c r="E16" s="31" t="s">
        <v>149</v>
      </c>
      <c r="F16" s="31" t="s">
        <v>118</v>
      </c>
      <c r="G16" s="31" t="s">
        <v>149</v>
      </c>
      <c r="H16" s="31" t="s">
        <v>118</v>
      </c>
      <c r="I16" s="31" t="s">
        <v>149</v>
      </c>
      <c r="J16" s="31" t="s">
        <v>118</v>
      </c>
    </row>
    <row r="17" spans="5:10" s="32" customFormat="1" ht="13.5">
      <c r="E17" s="30" t="s">
        <v>123</v>
      </c>
      <c r="F17" s="30" t="s">
        <v>123</v>
      </c>
      <c r="G17" s="30" t="s">
        <v>123</v>
      </c>
      <c r="H17" s="30" t="s">
        <v>123</v>
      </c>
      <c r="I17" s="30" t="s">
        <v>123</v>
      </c>
      <c r="J17" s="30" t="s">
        <v>123</v>
      </c>
    </row>
    <row r="18" spans="4:10" s="4" customFormat="1" ht="11.25">
      <c r="D18" s="4" t="s">
        <v>170</v>
      </c>
      <c r="E18" s="33">
        <v>7876541</v>
      </c>
      <c r="F18" s="33">
        <v>12160911</v>
      </c>
      <c r="G18" s="33">
        <v>1383921</v>
      </c>
      <c r="H18" s="33">
        <v>-15223118</v>
      </c>
      <c r="I18" s="33">
        <f>9949151+45475</f>
        <v>9994626</v>
      </c>
      <c r="J18" s="33">
        <f>10538542+10240</f>
        <v>10548782</v>
      </c>
    </row>
    <row r="19" spans="4:10" s="4" customFormat="1" ht="11.25">
      <c r="D19" s="4" t="s">
        <v>172</v>
      </c>
      <c r="E19" s="33">
        <v>0</v>
      </c>
      <c r="F19" s="33">
        <v>0</v>
      </c>
      <c r="G19" s="33">
        <v>-44794</v>
      </c>
      <c r="H19" s="33">
        <v>0</v>
      </c>
      <c r="I19" s="33">
        <f>2793175+2+2+2+2+8960+5527+5922+4863+4908</f>
        <v>2823363</v>
      </c>
      <c r="J19" s="33">
        <v>0</v>
      </c>
    </row>
    <row r="20" spans="4:10" s="4" customFormat="1" ht="11.25">
      <c r="D20" s="4" t="s">
        <v>119</v>
      </c>
      <c r="E20" s="33">
        <v>0</v>
      </c>
      <c r="F20" s="33">
        <v>9170947</v>
      </c>
      <c r="G20" s="33">
        <v>0</v>
      </c>
      <c r="H20" s="33">
        <v>-14199027</v>
      </c>
      <c r="I20" s="33">
        <v>0</v>
      </c>
      <c r="J20" s="33">
        <f>12564301+55753</f>
        <v>12620054</v>
      </c>
    </row>
    <row r="21" spans="4:10" s="4" customFormat="1" ht="11.25">
      <c r="D21" s="4" t="s">
        <v>120</v>
      </c>
      <c r="E21" s="34">
        <v>0</v>
      </c>
      <c r="F21" s="34">
        <v>0</v>
      </c>
      <c r="G21" s="34">
        <v>-2362561</v>
      </c>
      <c r="H21" s="34">
        <v>-1671430</v>
      </c>
      <c r="I21" s="34">
        <f>9364138+10+5265000</f>
        <v>14629148</v>
      </c>
      <c r="J21" s="34">
        <f>387030+10+11322168+19855000+2+2+2+2+3703+4717+3658+4275</f>
        <v>31580569</v>
      </c>
    </row>
    <row r="22" spans="5:10" s="4" customFormat="1" ht="11.25">
      <c r="E22" s="33">
        <f aca="true" t="shared" si="0" ref="E22:J22">SUM(E18:E21)</f>
        <v>7876541</v>
      </c>
      <c r="F22" s="33">
        <f t="shared" si="0"/>
        <v>21331858</v>
      </c>
      <c r="G22" s="33">
        <f t="shared" si="0"/>
        <v>-1023434</v>
      </c>
      <c r="H22" s="33">
        <f t="shared" si="0"/>
        <v>-31093575</v>
      </c>
      <c r="I22" s="33">
        <f t="shared" si="0"/>
        <v>27447137</v>
      </c>
      <c r="J22" s="33">
        <f t="shared" si="0"/>
        <v>54749405</v>
      </c>
    </row>
    <row r="23" spans="4:10" s="4" customFormat="1" ht="11.25">
      <c r="D23" s="4" t="s">
        <v>121</v>
      </c>
      <c r="E23" s="34">
        <v>0</v>
      </c>
      <c r="F23" s="34">
        <v>0</v>
      </c>
      <c r="G23" s="34">
        <v>-102226</v>
      </c>
      <c r="H23" s="34">
        <v>-36164</v>
      </c>
      <c r="I23" s="34">
        <v>0</v>
      </c>
      <c r="J23" s="34">
        <v>0</v>
      </c>
    </row>
    <row r="24" spans="5:10" s="4" customFormat="1" ht="11.25">
      <c r="E24" s="33">
        <f aca="true" t="shared" si="1" ref="E24:J24">SUM(E22:E23)</f>
        <v>7876541</v>
      </c>
      <c r="F24" s="33">
        <f t="shared" si="1"/>
        <v>21331858</v>
      </c>
      <c r="G24" s="33">
        <f t="shared" si="1"/>
        <v>-1125660</v>
      </c>
      <c r="H24" s="33">
        <f t="shared" si="1"/>
        <v>-31129739</v>
      </c>
      <c r="I24" s="33">
        <f t="shared" si="1"/>
        <v>27447137</v>
      </c>
      <c r="J24" s="33">
        <f t="shared" si="1"/>
        <v>54749405</v>
      </c>
    </row>
    <row r="25" spans="4:10" s="4" customFormat="1" ht="11.25">
      <c r="D25" s="4" t="s">
        <v>25</v>
      </c>
      <c r="E25" s="34">
        <v>0</v>
      </c>
      <c r="F25" s="34">
        <v>0</v>
      </c>
      <c r="G25" s="34">
        <v>58655882</v>
      </c>
      <c r="H25" s="34">
        <v>-53312657</v>
      </c>
      <c r="I25" s="34">
        <v>0</v>
      </c>
      <c r="J25" s="34">
        <v>0</v>
      </c>
    </row>
    <row r="26" spans="5:10" s="4" customFormat="1" ht="11.25">
      <c r="E26" s="33">
        <f aca="true" t="shared" si="2" ref="E26:J26">SUM(E24:E25)</f>
        <v>7876541</v>
      </c>
      <c r="F26" s="33">
        <f t="shared" si="2"/>
        <v>21331858</v>
      </c>
      <c r="G26" s="33">
        <f t="shared" si="2"/>
        <v>57530222</v>
      </c>
      <c r="H26" s="33">
        <f t="shared" si="2"/>
        <v>-84442396</v>
      </c>
      <c r="I26" s="33">
        <f t="shared" si="2"/>
        <v>27447137</v>
      </c>
      <c r="J26" s="33">
        <f t="shared" si="2"/>
        <v>54749405</v>
      </c>
    </row>
    <row r="27" spans="4:10" s="4" customFormat="1" ht="11.25">
      <c r="D27" s="4" t="s">
        <v>122</v>
      </c>
      <c r="E27" s="34">
        <v>0</v>
      </c>
      <c r="F27" s="34">
        <v>0</v>
      </c>
      <c r="G27" s="34">
        <f>-48978050-3500000-472778+314045</f>
        <v>-52636783</v>
      </c>
      <c r="H27" s="34">
        <v>61906110</v>
      </c>
      <c r="I27" s="34">
        <f>49092065-50899316+9472778-9472788</f>
        <v>-1807261</v>
      </c>
      <c r="J27" s="34">
        <f>-4-26861-1221-7478035+575004-10</f>
        <v>-6931127</v>
      </c>
    </row>
    <row r="28" spans="5:10" s="4" customFormat="1" ht="12" thickBot="1">
      <c r="E28" s="35">
        <f aca="true" t="shared" si="3" ref="E28:J28">SUM(E26:E27)</f>
        <v>7876541</v>
      </c>
      <c r="F28" s="35">
        <f t="shared" si="3"/>
        <v>21331858</v>
      </c>
      <c r="G28" s="35">
        <f t="shared" si="3"/>
        <v>4893439</v>
      </c>
      <c r="H28" s="35">
        <f t="shared" si="3"/>
        <v>-22536286</v>
      </c>
      <c r="I28" s="35">
        <f t="shared" si="3"/>
        <v>25639876</v>
      </c>
      <c r="J28" s="35">
        <f t="shared" si="3"/>
        <v>47818278</v>
      </c>
    </row>
    <row r="29" spans="5:10" s="4" customFormat="1" ht="11.25">
      <c r="E29" s="33"/>
      <c r="F29" s="33"/>
      <c r="G29" s="33"/>
      <c r="H29" s="33"/>
      <c r="I29" s="33"/>
      <c r="J29" s="33"/>
    </row>
    <row r="30" spans="2:8" ht="14.25">
      <c r="B30" s="6" t="s">
        <v>103</v>
      </c>
      <c r="C30" s="29" t="s">
        <v>104</v>
      </c>
      <c r="D30" s="7"/>
      <c r="E30" s="7"/>
      <c r="F30" s="7"/>
      <c r="G30" s="7"/>
      <c r="H30" s="7"/>
    </row>
    <row r="31" spans="2:8" ht="13.5">
      <c r="B31" s="7"/>
      <c r="C31" s="7" t="s">
        <v>178</v>
      </c>
      <c r="D31" s="7"/>
      <c r="E31" s="7"/>
      <c r="F31" s="7"/>
      <c r="G31" s="7"/>
      <c r="H31" s="7"/>
    </row>
    <row r="32" spans="2:8" ht="13.5">
      <c r="B32" s="7"/>
      <c r="C32" s="7" t="s">
        <v>166</v>
      </c>
      <c r="D32" s="7"/>
      <c r="E32" s="7"/>
      <c r="F32" s="7"/>
      <c r="G32" s="7"/>
      <c r="H32" s="7"/>
    </row>
    <row r="33" spans="2:8" ht="13.5">
      <c r="B33" s="7"/>
      <c r="C33" s="7"/>
      <c r="D33" s="7"/>
      <c r="E33" s="7"/>
      <c r="F33" s="7"/>
      <c r="G33" s="7"/>
      <c r="H33" s="7"/>
    </row>
    <row r="34" spans="2:8" ht="14.25">
      <c r="B34" s="6" t="s">
        <v>106</v>
      </c>
      <c r="C34" s="29" t="s">
        <v>107</v>
      </c>
      <c r="D34" s="7"/>
      <c r="E34" s="7"/>
      <c r="F34" s="7"/>
      <c r="G34" s="7"/>
      <c r="H34" s="7"/>
    </row>
    <row r="35" spans="2:8" ht="13.5">
      <c r="B35" s="7"/>
      <c r="C35" s="7" t="s">
        <v>177</v>
      </c>
      <c r="D35" s="7"/>
      <c r="E35" s="7"/>
      <c r="F35" s="7"/>
      <c r="G35" s="7"/>
      <c r="H35" s="7"/>
    </row>
    <row r="36" spans="2:8" ht="13.5">
      <c r="B36" s="7"/>
      <c r="C36" s="7" t="s">
        <v>171</v>
      </c>
      <c r="D36" s="7"/>
      <c r="E36" s="7"/>
      <c r="F36" s="7"/>
      <c r="G36" s="7"/>
      <c r="H36" s="7"/>
    </row>
    <row r="37" spans="2:8" ht="13.5">
      <c r="B37" s="7"/>
      <c r="C37" s="7"/>
      <c r="D37" s="7"/>
      <c r="E37" s="7"/>
      <c r="F37" s="7"/>
      <c r="G37" s="7"/>
      <c r="H37" s="7"/>
    </row>
    <row r="38" spans="2:8" ht="14.25">
      <c r="B38" s="6" t="s">
        <v>108</v>
      </c>
      <c r="C38" s="29" t="s">
        <v>109</v>
      </c>
      <c r="D38" s="7"/>
      <c r="E38" s="7"/>
      <c r="F38" s="7"/>
      <c r="G38" s="7"/>
      <c r="H38" s="7"/>
    </row>
    <row r="39" spans="2:8" ht="13.5">
      <c r="B39" s="7"/>
      <c r="C39" s="7" t="s">
        <v>142</v>
      </c>
      <c r="D39" s="7"/>
      <c r="E39" s="7"/>
      <c r="F39" s="7"/>
      <c r="G39" s="7"/>
      <c r="H39" s="7"/>
    </row>
    <row r="40" spans="2:8" ht="13.5">
      <c r="B40" s="7"/>
      <c r="C40" s="7"/>
      <c r="D40" s="7"/>
      <c r="E40" s="7"/>
      <c r="F40" s="7"/>
      <c r="G40" s="7"/>
      <c r="H40" s="7"/>
    </row>
    <row r="41" spans="2:8" ht="14.25">
      <c r="B41" s="6" t="s">
        <v>110</v>
      </c>
      <c r="C41" s="29" t="s">
        <v>111</v>
      </c>
      <c r="D41" s="7"/>
      <c r="E41" s="7"/>
      <c r="F41" s="7"/>
      <c r="G41" s="7"/>
      <c r="H41" s="7"/>
    </row>
    <row r="42" spans="2:8" ht="13.5">
      <c r="B42" s="7"/>
      <c r="C42" s="7" t="s">
        <v>105</v>
      </c>
      <c r="D42" s="7"/>
      <c r="E42" s="7"/>
      <c r="F42" s="7"/>
      <c r="G42" s="7"/>
      <c r="H42" s="7"/>
    </row>
    <row r="43" spans="2:8" ht="13.5">
      <c r="B43" s="7"/>
      <c r="C43" s="7"/>
      <c r="D43" s="7"/>
      <c r="E43" s="7"/>
      <c r="F43" s="7"/>
      <c r="G43" s="7"/>
      <c r="H43" s="7"/>
    </row>
    <row r="44" spans="2:8" ht="13.5">
      <c r="B44" s="7"/>
      <c r="C44" s="7"/>
      <c r="D44" s="7"/>
      <c r="E44" s="7"/>
      <c r="F44" s="7"/>
      <c r="G44" s="7"/>
      <c r="H44" s="7"/>
    </row>
    <row r="45" spans="2:8" ht="14.25">
      <c r="B45" s="6" t="s">
        <v>112</v>
      </c>
      <c r="C45" s="29" t="s">
        <v>113</v>
      </c>
      <c r="D45" s="7"/>
      <c r="E45" s="7"/>
      <c r="F45" s="7"/>
      <c r="G45" s="7"/>
      <c r="H45" s="7"/>
    </row>
    <row r="46" spans="2:8" ht="13.5">
      <c r="B46" s="7"/>
      <c r="C46" s="7" t="s">
        <v>164</v>
      </c>
      <c r="D46" s="7"/>
      <c r="E46" s="7"/>
      <c r="F46" s="7"/>
      <c r="G46" s="7"/>
      <c r="H46" s="7"/>
    </row>
    <row r="47" spans="2:8" ht="13.5">
      <c r="B47" s="7"/>
      <c r="C47" s="7"/>
      <c r="D47" s="7"/>
      <c r="E47" s="7"/>
      <c r="F47" s="7"/>
      <c r="G47" s="7"/>
      <c r="H47" s="7"/>
    </row>
    <row r="48" spans="2:8" ht="13.5">
      <c r="B48" s="7"/>
      <c r="C48" s="7"/>
      <c r="D48" s="7"/>
      <c r="E48" s="7"/>
      <c r="F48" s="7"/>
      <c r="G48" s="7"/>
      <c r="H48" s="7"/>
    </row>
    <row r="49" spans="2:8" ht="13.5">
      <c r="B49" s="7"/>
      <c r="C49" s="7"/>
      <c r="D49" s="7"/>
      <c r="E49" s="7"/>
      <c r="F49" s="7"/>
      <c r="G49" s="7"/>
      <c r="H49" s="7"/>
    </row>
    <row r="50" spans="2:8" ht="13.5">
      <c r="B50" s="7"/>
      <c r="C50" s="7"/>
      <c r="D50" s="7"/>
      <c r="E50" s="7"/>
      <c r="F50" s="7"/>
      <c r="G50" s="7"/>
      <c r="H50" s="7"/>
    </row>
    <row r="51" spans="2:8" ht="13.5">
      <c r="B51" s="7"/>
      <c r="C51" s="7"/>
      <c r="D51" s="7"/>
      <c r="E51" s="7"/>
      <c r="F51" s="7"/>
      <c r="G51" s="7"/>
      <c r="H51" s="7"/>
    </row>
    <row r="52" spans="2:8" ht="13.5">
      <c r="B52" s="7"/>
      <c r="C52" s="7"/>
      <c r="D52" s="7"/>
      <c r="E52" s="7"/>
      <c r="F52" s="7"/>
      <c r="G52" s="7"/>
      <c r="H52" s="7"/>
    </row>
    <row r="53" spans="2:8" ht="13.5">
      <c r="B53" s="7"/>
      <c r="C53" s="7"/>
      <c r="D53" s="7"/>
      <c r="E53" s="7"/>
      <c r="F53" s="7"/>
      <c r="G53" s="7"/>
      <c r="H53" s="7"/>
    </row>
    <row r="54" spans="2:8" ht="13.5">
      <c r="B54" s="7"/>
      <c r="C54" s="7"/>
      <c r="D54" s="7"/>
      <c r="E54" s="7"/>
      <c r="F54" s="7"/>
      <c r="G54" s="7"/>
      <c r="H54" s="7"/>
    </row>
    <row r="55" spans="2:8" ht="13.5">
      <c r="B55" s="7"/>
      <c r="C55" s="7"/>
      <c r="D55" s="7"/>
      <c r="E55" s="7"/>
      <c r="F55" s="7"/>
      <c r="G55" s="7"/>
      <c r="H55" s="7"/>
    </row>
    <row r="56" spans="2:8" ht="13.5">
      <c r="B56" s="7"/>
      <c r="C56" s="7"/>
      <c r="D56" s="7"/>
      <c r="E56" s="7"/>
      <c r="F56" s="7"/>
      <c r="G56" s="7"/>
      <c r="H56" s="7"/>
    </row>
    <row r="57" spans="2:8" ht="13.5">
      <c r="B57" s="7"/>
      <c r="C57" s="7"/>
      <c r="D57" s="7"/>
      <c r="E57" s="7"/>
      <c r="F57" s="7"/>
      <c r="G57" s="7"/>
      <c r="H57" s="7"/>
    </row>
    <row r="58" spans="2:8" ht="13.5">
      <c r="B58" s="7"/>
      <c r="C58" s="7"/>
      <c r="D58" s="7"/>
      <c r="E58" s="7"/>
      <c r="F58" s="7"/>
      <c r="G58" s="7"/>
      <c r="H58" s="7"/>
    </row>
    <row r="59" spans="2:8" ht="13.5">
      <c r="B59" s="7"/>
      <c r="C59" s="7"/>
      <c r="D59" s="7"/>
      <c r="E59" s="7"/>
      <c r="F59" s="7"/>
      <c r="G59" s="7"/>
      <c r="H59" s="7"/>
    </row>
    <row r="60" spans="2:8" ht="13.5">
      <c r="B60" s="7"/>
      <c r="C60" s="7"/>
      <c r="D60" s="7"/>
      <c r="E60" s="7"/>
      <c r="F60" s="7"/>
      <c r="G60" s="7"/>
      <c r="H60" s="7"/>
    </row>
    <row r="61" spans="2:8" ht="13.5">
      <c r="B61" s="7"/>
      <c r="C61" s="7"/>
      <c r="D61" s="7"/>
      <c r="E61" s="7"/>
      <c r="F61" s="7"/>
      <c r="G61" s="7"/>
      <c r="H61" s="7"/>
    </row>
    <row r="62" spans="2:8" ht="13.5">
      <c r="B62" s="7"/>
      <c r="C62" s="7"/>
      <c r="D62" s="7"/>
      <c r="E62" s="7"/>
      <c r="F62" s="7"/>
      <c r="G62" s="7"/>
      <c r="H62" s="7"/>
    </row>
    <row r="63" spans="2:8" ht="13.5">
      <c r="B63" s="7"/>
      <c r="C63" s="7"/>
      <c r="D63" s="7"/>
      <c r="E63" s="7"/>
      <c r="F63" s="7"/>
      <c r="G63" s="7"/>
      <c r="H63" s="7"/>
    </row>
    <row r="64" spans="2:8" ht="13.5">
      <c r="B64" s="7"/>
      <c r="C64" s="7"/>
      <c r="D64" s="7"/>
      <c r="E64" s="7"/>
      <c r="F64" s="7"/>
      <c r="G64" s="7"/>
      <c r="H64" s="7"/>
    </row>
    <row r="65" spans="2:8" ht="13.5">
      <c r="B65" s="7"/>
      <c r="C65" s="7"/>
      <c r="D65" s="7"/>
      <c r="E65" s="7"/>
      <c r="F65" s="7"/>
      <c r="G65" s="7"/>
      <c r="H65" s="7"/>
    </row>
    <row r="66" spans="2:8" ht="13.5">
      <c r="B66" s="7"/>
      <c r="C66" s="7"/>
      <c r="D66" s="7"/>
      <c r="E66" s="7"/>
      <c r="F66" s="7"/>
      <c r="G66" s="7"/>
      <c r="H66" s="7"/>
    </row>
    <row r="67" spans="2:8" ht="13.5">
      <c r="B67" s="7"/>
      <c r="C67" s="7"/>
      <c r="D67" s="7"/>
      <c r="E67" s="7"/>
      <c r="F67" s="7"/>
      <c r="G67" s="7"/>
      <c r="H67" s="7"/>
    </row>
    <row r="68" spans="2:8" ht="13.5">
      <c r="B68" s="7"/>
      <c r="C68" s="7"/>
      <c r="D68" s="7"/>
      <c r="E68" s="7"/>
      <c r="F68" s="7"/>
      <c r="G68" s="7"/>
      <c r="H68" s="7"/>
    </row>
    <row r="69" spans="2:8" ht="13.5">
      <c r="B69" s="7"/>
      <c r="C69" s="7"/>
      <c r="D69" s="7"/>
      <c r="E69" s="7"/>
      <c r="F69" s="7"/>
      <c r="G69" s="7"/>
      <c r="H69" s="7"/>
    </row>
    <row r="70" spans="2:8" ht="13.5">
      <c r="B70" s="7"/>
      <c r="C70" s="7"/>
      <c r="D70" s="7"/>
      <c r="E70" s="7"/>
      <c r="F70" s="7"/>
      <c r="G70" s="7"/>
      <c r="H70" s="7"/>
    </row>
    <row r="71" spans="2:8" ht="13.5">
      <c r="B71" s="7"/>
      <c r="C71" s="7"/>
      <c r="D71" s="7"/>
      <c r="E71" s="7"/>
      <c r="F71" s="7"/>
      <c r="G71" s="7"/>
      <c r="H71" s="7"/>
    </row>
    <row r="72" spans="2:8" ht="13.5">
      <c r="B72" s="7"/>
      <c r="C72" s="7"/>
      <c r="D72" s="7"/>
      <c r="E72" s="7"/>
      <c r="F72" s="7"/>
      <c r="G72" s="7"/>
      <c r="H72" s="7"/>
    </row>
    <row r="73" spans="2:8" ht="13.5">
      <c r="B73" s="7"/>
      <c r="C73" s="7"/>
      <c r="D73" s="7"/>
      <c r="E73" s="7"/>
      <c r="F73" s="7"/>
      <c r="G73" s="7"/>
      <c r="H73" s="7"/>
    </row>
    <row r="74" spans="2:8" ht="13.5">
      <c r="B74" s="7"/>
      <c r="C74" s="7"/>
      <c r="D74" s="7"/>
      <c r="E74" s="7"/>
      <c r="F74" s="7"/>
      <c r="G74" s="7"/>
      <c r="H74" s="7"/>
    </row>
    <row r="75" spans="2:8" ht="13.5">
      <c r="B75" s="7"/>
      <c r="C75" s="7"/>
      <c r="D75" s="7"/>
      <c r="E75" s="7"/>
      <c r="F75" s="7"/>
      <c r="G75" s="7"/>
      <c r="H75" s="7"/>
    </row>
    <row r="76" spans="2:8" ht="13.5">
      <c r="B76" s="7"/>
      <c r="C76" s="7"/>
      <c r="D76" s="7"/>
      <c r="E76" s="7"/>
      <c r="F76" s="7"/>
      <c r="G76" s="7"/>
      <c r="H76" s="7"/>
    </row>
    <row r="77" spans="2:8" ht="13.5">
      <c r="B77" s="7"/>
      <c r="C77" s="7"/>
      <c r="D77" s="7"/>
      <c r="E77" s="7"/>
      <c r="F77" s="7"/>
      <c r="G77" s="7"/>
      <c r="H77" s="7"/>
    </row>
    <row r="78" spans="2:8" ht="13.5">
      <c r="B78" s="7"/>
      <c r="C78" s="7"/>
      <c r="D78" s="7"/>
      <c r="E78" s="7"/>
      <c r="F78" s="7"/>
      <c r="G78" s="7"/>
      <c r="H78" s="7"/>
    </row>
    <row r="79" spans="2:8" ht="13.5">
      <c r="B79" s="7"/>
      <c r="C79" s="7"/>
      <c r="D79" s="7"/>
      <c r="E79" s="7"/>
      <c r="F79" s="7"/>
      <c r="G79" s="7"/>
      <c r="H79" s="7"/>
    </row>
    <row r="80" spans="2:8" ht="13.5">
      <c r="B80" s="7"/>
      <c r="C80" s="7"/>
      <c r="D80" s="7"/>
      <c r="E80" s="7"/>
      <c r="F80" s="7"/>
      <c r="G80" s="7"/>
      <c r="H80" s="7"/>
    </row>
    <row r="81" spans="2:8" ht="13.5">
      <c r="B81" s="7"/>
      <c r="C81" s="7"/>
      <c r="D81" s="7"/>
      <c r="E81" s="7"/>
      <c r="F81" s="7"/>
      <c r="G81" s="7"/>
      <c r="H81" s="7"/>
    </row>
    <row r="82" spans="2:8" ht="13.5">
      <c r="B82" s="7"/>
      <c r="C82" s="7"/>
      <c r="D82" s="7"/>
      <c r="E82" s="7"/>
      <c r="F82" s="7"/>
      <c r="G82" s="7"/>
      <c r="H82" s="7"/>
    </row>
    <row r="83" spans="2:8" ht="13.5">
      <c r="B83" s="7"/>
      <c r="C83" s="7"/>
      <c r="D83" s="7"/>
      <c r="E83" s="7"/>
      <c r="F83" s="7"/>
      <c r="G83" s="7"/>
      <c r="H83" s="7"/>
    </row>
    <row r="84" spans="2:8" ht="13.5">
      <c r="B84" s="7"/>
      <c r="C84" s="7"/>
      <c r="D84" s="7"/>
      <c r="E84" s="7"/>
      <c r="F84" s="7"/>
      <c r="G84" s="7"/>
      <c r="H84" s="7"/>
    </row>
    <row r="85" spans="2:8" ht="13.5">
      <c r="B85" s="7"/>
      <c r="C85" s="7"/>
      <c r="D85" s="7"/>
      <c r="E85" s="7"/>
      <c r="F85" s="7"/>
      <c r="G85" s="7"/>
      <c r="H85" s="7"/>
    </row>
    <row r="86" spans="2:8" ht="13.5">
      <c r="B86" s="7"/>
      <c r="C86" s="7"/>
      <c r="D86" s="7"/>
      <c r="E86" s="7"/>
      <c r="F86" s="7"/>
      <c r="G86" s="7"/>
      <c r="H86" s="7"/>
    </row>
    <row r="87" spans="2:8" ht="13.5">
      <c r="B87" s="7"/>
      <c r="C87" s="7"/>
      <c r="D87" s="7"/>
      <c r="E87" s="7"/>
      <c r="F87" s="7"/>
      <c r="G87" s="7"/>
      <c r="H87" s="7"/>
    </row>
    <row r="88" spans="2:8" ht="13.5">
      <c r="B88" s="7"/>
      <c r="C88" s="7"/>
      <c r="D88" s="7"/>
      <c r="E88" s="7"/>
      <c r="F88" s="7"/>
      <c r="G88" s="7"/>
      <c r="H88" s="7"/>
    </row>
    <row r="89" spans="2:8" ht="13.5">
      <c r="B89" s="7"/>
      <c r="C89" s="7"/>
      <c r="D89" s="7"/>
      <c r="E89" s="7"/>
      <c r="F89" s="7"/>
      <c r="G89" s="7"/>
      <c r="H89" s="7"/>
    </row>
    <row r="90" spans="2:8" ht="13.5">
      <c r="B90" s="7"/>
      <c r="C90" s="7"/>
      <c r="D90" s="7"/>
      <c r="E90" s="7"/>
      <c r="F90" s="7"/>
      <c r="G90" s="7"/>
      <c r="H90" s="7"/>
    </row>
    <row r="91" spans="2:8" ht="13.5">
      <c r="B91" s="7"/>
      <c r="C91" s="7"/>
      <c r="D91" s="7"/>
      <c r="E91" s="7"/>
      <c r="F91" s="7"/>
      <c r="G91" s="7"/>
      <c r="H91" s="7"/>
    </row>
    <row r="92" spans="2:8" ht="13.5">
      <c r="B92" s="7"/>
      <c r="C92" s="7"/>
      <c r="D92" s="7"/>
      <c r="E92" s="7"/>
      <c r="F92" s="7"/>
      <c r="G92" s="7"/>
      <c r="H92" s="7"/>
    </row>
    <row r="93" spans="2:8" ht="13.5">
      <c r="B93" s="7"/>
      <c r="C93" s="7"/>
      <c r="D93" s="7"/>
      <c r="E93" s="7"/>
      <c r="F93" s="7"/>
      <c r="G93" s="7"/>
      <c r="H93" s="7"/>
    </row>
    <row r="94" spans="2:8" ht="13.5">
      <c r="B94" s="7"/>
      <c r="C94" s="7"/>
      <c r="D94" s="7"/>
      <c r="E94" s="7"/>
      <c r="F94" s="7"/>
      <c r="G94" s="7"/>
      <c r="H94" s="7"/>
    </row>
    <row r="95" spans="2:8" ht="13.5">
      <c r="B95" s="7"/>
      <c r="C95" s="7"/>
      <c r="D95" s="7"/>
      <c r="E95" s="7"/>
      <c r="F95" s="7"/>
      <c r="G95" s="7"/>
      <c r="H95" s="7"/>
    </row>
    <row r="96" spans="2:8" ht="13.5">
      <c r="B96" s="7"/>
      <c r="C96" s="7"/>
      <c r="D96" s="7"/>
      <c r="E96" s="7"/>
      <c r="F96" s="7"/>
      <c r="G96" s="7"/>
      <c r="H96" s="7"/>
    </row>
    <row r="97" spans="2:8" ht="13.5">
      <c r="B97" s="7"/>
      <c r="C97" s="7"/>
      <c r="D97" s="7"/>
      <c r="E97" s="7"/>
      <c r="F97" s="7"/>
      <c r="G97" s="7"/>
      <c r="H97" s="7"/>
    </row>
    <row r="98" spans="2:8" ht="13.5">
      <c r="B98" s="7"/>
      <c r="C98" s="7"/>
      <c r="D98" s="7"/>
      <c r="E98" s="7"/>
      <c r="F98" s="7"/>
      <c r="G98" s="7"/>
      <c r="H98" s="7"/>
    </row>
    <row r="99" spans="2:8" ht="13.5">
      <c r="B99" s="7"/>
      <c r="C99" s="7"/>
      <c r="D99" s="7"/>
      <c r="E99" s="7"/>
      <c r="F99" s="7"/>
      <c r="G99" s="7"/>
      <c r="H99" s="7"/>
    </row>
    <row r="100" spans="2:8" ht="13.5">
      <c r="B100" s="7"/>
      <c r="C100" s="7"/>
      <c r="D100" s="7"/>
      <c r="E100" s="7"/>
      <c r="F100" s="7"/>
      <c r="G100" s="7"/>
      <c r="H100" s="7"/>
    </row>
    <row r="101" spans="2:8" ht="13.5">
      <c r="B101" s="7"/>
      <c r="C101" s="7"/>
      <c r="D101" s="7"/>
      <c r="E101" s="7"/>
      <c r="F101" s="7"/>
      <c r="G101" s="7"/>
      <c r="H101" s="7"/>
    </row>
    <row r="102" spans="2:8" ht="13.5">
      <c r="B102" s="7"/>
      <c r="C102" s="7"/>
      <c r="D102" s="7"/>
      <c r="E102" s="7"/>
      <c r="F102" s="7"/>
      <c r="G102" s="7"/>
      <c r="H102" s="7"/>
    </row>
    <row r="103" spans="2:8" ht="13.5">
      <c r="B103" s="7"/>
      <c r="C103" s="7"/>
      <c r="D103" s="7"/>
      <c r="E103" s="7"/>
      <c r="F103" s="7"/>
      <c r="G103" s="7"/>
      <c r="H103" s="7"/>
    </row>
    <row r="104" spans="2:8" ht="13.5">
      <c r="B104" s="7"/>
      <c r="C104" s="7"/>
      <c r="D104" s="7"/>
      <c r="E104" s="7"/>
      <c r="F104" s="7"/>
      <c r="G104" s="7"/>
      <c r="H104" s="7"/>
    </row>
    <row r="105" spans="2:8" ht="13.5">
      <c r="B105" s="7"/>
      <c r="C105" s="7"/>
      <c r="D105" s="7"/>
      <c r="E105" s="7"/>
      <c r="F105" s="7"/>
      <c r="G105" s="7"/>
      <c r="H105" s="7"/>
    </row>
    <row r="106" spans="2:8" ht="13.5">
      <c r="B106" s="7"/>
      <c r="C106" s="7"/>
      <c r="D106" s="7"/>
      <c r="E106" s="7"/>
      <c r="F106" s="7"/>
      <c r="G106" s="7"/>
      <c r="H106" s="7"/>
    </row>
    <row r="107" spans="2:8" ht="13.5">
      <c r="B107" s="7"/>
      <c r="C107" s="7"/>
      <c r="D107" s="7"/>
      <c r="E107" s="7"/>
      <c r="F107" s="7"/>
      <c r="G107" s="7"/>
      <c r="H107" s="7"/>
    </row>
    <row r="108" spans="2:8" ht="13.5">
      <c r="B108" s="7"/>
      <c r="C108" s="7"/>
      <c r="D108" s="7"/>
      <c r="E108" s="7"/>
      <c r="F108" s="7"/>
      <c r="G108" s="7"/>
      <c r="H108" s="7"/>
    </row>
    <row r="109" spans="2:8" ht="13.5">
      <c r="B109" s="7"/>
      <c r="C109" s="7"/>
      <c r="D109" s="7"/>
      <c r="E109" s="7"/>
      <c r="F109" s="7"/>
      <c r="G109" s="7"/>
      <c r="H109" s="7"/>
    </row>
    <row r="110" spans="2:8" ht="13.5">
      <c r="B110" s="7"/>
      <c r="C110" s="7"/>
      <c r="D110" s="7"/>
      <c r="E110" s="7"/>
      <c r="F110" s="7"/>
      <c r="G110" s="7"/>
      <c r="H110" s="7"/>
    </row>
    <row r="111" spans="2:8" ht="13.5">
      <c r="B111" s="7"/>
      <c r="C111" s="7"/>
      <c r="D111" s="7"/>
      <c r="E111" s="7"/>
      <c r="F111" s="7"/>
      <c r="G111" s="7"/>
      <c r="H111" s="7"/>
    </row>
    <row r="112" spans="2:8" ht="13.5">
      <c r="B112" s="7"/>
      <c r="C112" s="7"/>
      <c r="D112" s="7"/>
      <c r="E112" s="7"/>
      <c r="F112" s="7"/>
      <c r="G112" s="7"/>
      <c r="H112" s="7"/>
    </row>
    <row r="113" spans="2:8" ht="13.5">
      <c r="B113" s="7"/>
      <c r="C113" s="7"/>
      <c r="D113" s="7"/>
      <c r="E113" s="7"/>
      <c r="F113" s="7"/>
      <c r="G113" s="7"/>
      <c r="H113" s="7"/>
    </row>
    <row r="114" spans="2:8" ht="13.5">
      <c r="B114" s="7"/>
      <c r="C114" s="7"/>
      <c r="D114" s="7"/>
      <c r="E114" s="7"/>
      <c r="F114" s="7"/>
      <c r="G114" s="7"/>
      <c r="H114" s="7"/>
    </row>
    <row r="115" spans="2:8" ht="13.5">
      <c r="B115" s="7"/>
      <c r="C115" s="7"/>
      <c r="D115" s="7"/>
      <c r="E115" s="7"/>
      <c r="F115" s="7"/>
      <c r="G115" s="7"/>
      <c r="H115" s="7"/>
    </row>
    <row r="116" spans="2:8" ht="13.5">
      <c r="B116" s="7"/>
      <c r="C116" s="7"/>
      <c r="D116" s="7"/>
      <c r="E116" s="7"/>
      <c r="F116" s="7"/>
      <c r="G116" s="7"/>
      <c r="H116" s="7"/>
    </row>
    <row r="117" spans="2:8" ht="13.5">
      <c r="B117" s="7"/>
      <c r="C117" s="7"/>
      <c r="D117" s="7"/>
      <c r="E117" s="7"/>
      <c r="F117" s="7"/>
      <c r="G117" s="7"/>
      <c r="H117" s="7"/>
    </row>
  </sheetData>
  <mergeCells count="5">
    <mergeCell ref="I14:J14"/>
    <mergeCell ref="E14:F14"/>
    <mergeCell ref="G14:H14"/>
    <mergeCell ref="G15:H15"/>
    <mergeCell ref="I15:J15"/>
  </mergeCells>
  <printOptions horizontalCentered="1" verticalCentered="1"/>
  <pageMargins left="0.5" right="0" top="1" bottom="1" header="0" footer="0"/>
  <pageSetup fitToHeight="1" fitToWidth="1" orientation="portrait" paperSize="9" scale="95" r:id="rId1"/>
  <headerFooter alignWithMargins="0">
    <oddHeader>&amp;R&amp;"Antique Olive,Regular"&amp;7PWE Announcement 31 Mar 2000</oddHeader>
    <oddFooter>&amp;L&amp;"Antique Olive,Regular"&amp;8sk/vg&amp;R&amp;"Antique Olive,Regular"&amp;8&amp;T&amp;D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EKRAN BERHAD</cp:lastModifiedBy>
  <cp:lastPrinted>2000-05-30T08:17:05Z</cp:lastPrinted>
  <dcterms:created xsi:type="dcterms:W3CDTF">1999-11-15T05:44:14Z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